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230" windowHeight="11235" tabRatio="779" activeTab="0"/>
  </bookViews>
  <sheets>
    <sheet name="Rachunek zysków i strat" sheetId="1" r:id="rId1"/>
    <sheet name="Bilans" sheetId="2" r:id="rId2"/>
    <sheet name="Przepływy pieniężne" sheetId="3" r:id="rId3"/>
    <sheet name="Segmenty działalności_1Q" sheetId="4" r:id="rId4"/>
    <sheet name="Dodatkowe rozbicie" sheetId="5" r:id="rId5"/>
    <sheet name="Hedging" sheetId="6" r:id="rId6"/>
    <sheet name="Dane operacyjne" sheetId="7" r:id="rId7"/>
    <sheet name="Segment_PiW_kwartalnie 2012-13" sheetId="8" r:id="rId8"/>
    <sheet name="Segment_OiM_kwartalnie 2012-13" sheetId="9" r:id="rId9"/>
    <sheet name="Segment_D_kwartalnie 2012-13" sheetId="10" r:id="rId10"/>
    <sheet name="Segment_W_kwartalnie 2012-13" sheetId="11" r:id="rId11"/>
    <sheet name="Segment_Poz_kwartalnie 2012-13" sheetId="12" r:id="rId12"/>
  </sheets>
  <definedNames>
    <definedName name="_xlnm.Print_Area" localSheetId="1">'Bilans'!$B$2:$F$71</definedName>
    <definedName name="_xlnm.Print_Area" localSheetId="6">'Dane operacyjne'!$A$1:$M$51</definedName>
    <definedName name="_xlnm.Print_Area" localSheetId="4">'Dodatkowe rozbicie'!$A$1:$F$34</definedName>
    <definedName name="_xlnm.Print_Area" localSheetId="5">'Hedging'!$A$1:$K$27</definedName>
    <definedName name="_xlnm.Print_Area" localSheetId="2">'Przepływy pieniężne'!$B$2:$F$54</definedName>
    <definedName name="_xlnm.Print_Area" localSheetId="0">'Rachunek zysków i strat'!$B$2:$F$32</definedName>
    <definedName name="_xlnm.Print_Area" localSheetId="9">'Segment_D_kwartalnie 2012-13'!$A$1:$M$20</definedName>
    <definedName name="_xlnm.Print_Area" localSheetId="8">'Segment_OiM_kwartalnie 2012-13'!$A$1:$M$20</definedName>
    <definedName name="_xlnm.Print_Area" localSheetId="7">'Segment_PiW_kwartalnie 2012-13'!$A$1:$M$21</definedName>
    <definedName name="_xlnm.Print_Area" localSheetId="11">'Segment_Poz_kwartalnie 2012-13'!$A$1:$M$20</definedName>
    <definedName name="_xlnm.Print_Area" localSheetId="10">'Segment_W_kwartalnie 2012-13'!$A$1:$M$20</definedName>
    <definedName name="_xlnm.Print_Area" localSheetId="3">'Segmenty działalności_1Q'!$A$1:$R$96</definedName>
    <definedName name="_xlnm.Print_Titles" localSheetId="2">'Przepływy pieniężne'!$2:$5</definedName>
  </definedNames>
  <calcPr fullCalcOnLoad="1"/>
</workbook>
</file>

<file path=xl/sharedStrings.xml><?xml version="1.0" encoding="utf-8"?>
<sst xmlns="http://schemas.openxmlformats.org/spreadsheetml/2006/main" count="674" uniqueCount="246">
  <si>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</si>
  <si>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</si>
  <si>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</si>
  <si>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</si>
  <si>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</si>
  <si>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</si>
  <si>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</si>
  <si>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</si>
  <si>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</si>
  <si>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</si>
  <si>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</si>
  <si>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</si>
  <si>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</si>
  <si>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</si>
  <si>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</si>
  <si>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</si>
  <si>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</si>
  <si>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</si>
  <si>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</si>
  <si>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</si>
  <si>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</si>
  <si>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</si>
  <si>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</si>
  <si>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</si>
  <si>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</si>
  <si>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</si>
  <si>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</si>
  <si>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</si>
  <si>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</si>
  <si>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</si>
  <si>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</si>
  <si>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</si>
  <si>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</si>
  <si>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</si>
  <si>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</si>
  <si>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Aktywa finansowe dostępne do sprzedaży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</si>
  <si>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</si>
  <si>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</si>
  <si>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</si>
  <si>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</si>
  <si>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</si>
  <si>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</si>
  <si>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</si>
  <si>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</si>
  <si>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</si>
  <si>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</si>
  <si>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</si>
  <si>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</si>
  <si>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</si>
  <si>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</si>
  <si>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</si>
  <si>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</si>
  <si>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</si>
  <si>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</si>
  <si>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</si>
  <si>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</si>
  <si>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</si>
  <si>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</si>
  <si>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</si>
  <si>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</si>
  <si>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</si>
  <si>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</si>
  <si>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</si>
  <si>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</si>
  <si>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</si>
  <si>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</si>
  <si>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</si>
  <si>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</si>
  <si>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</si>
  <si>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</si>
  <si>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</si>
  <si>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</si>
  <si>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</si>
  <si>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</si>
  <si>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</si>
  <si>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</si>
  <si>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</si>
  <si>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</si>
  <si>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</si>
  <si>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</si>
  <si>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</si>
  <si>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</si>
  <si>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</si>
  <si>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</si>
  <si>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</si>
  <si>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</si>
  <si>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</si>
  <si>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</si>
  <si>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</si>
  <si>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</si>
  <si>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</si>
  <si>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</si>
  <si>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</si>
  <si>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</si>
  <si>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</si>
  <si>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</si>
  <si>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</si>
  <si>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</si>
  <si>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</si>
  <si>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</si>
  <si>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</si>
  <si>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</si>
  <si>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</si>
  <si>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</si>
  <si>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</si>
  <si>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</si>
  <si>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</si>
  <si>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</si>
  <si>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</si>
  <si>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</si>
  <si>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</si>
  <si>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</si>
  <si>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</si>
  <si>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</si>
  <si>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</si>
  <si>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</si>
  <si>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</si>
  <si>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</si>
  <si>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</si>
  <si>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</si>
  <si>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</si>
  <si>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Wpływy ze sprzedaży rzeczowego majątku trwałego oraz wartości niematerialnych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</si>
  <si>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</si>
  <si>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</si>
  <si>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</si>
  <si>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</si>
  <si>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</si>
  <si>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</si>
  <si>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</si>
  <si>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</si>
  <si>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</si>
  <si>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</si>
  <si>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</si>
  <si>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</si>
  <si>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</si>
  <si>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</si>
  <si>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</si>
  <si>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</si>
  <si>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</si>
  <si>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</si>
  <si>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</si>
  <si>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</si>
  <si>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</si>
  <si>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</si>
  <si>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</si>
  <si>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</si>
  <si>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</si>
  <si>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</si>
  <si>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</si>
  <si>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</si>
  <si>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</si>
  <si>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</si>
  <si>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</si>
  <si>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</si>
  <si>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</si>
  <si>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</si>
  <si>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</si>
  <si>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</si>
  <si>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</si>
  <si>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</si>
  <si>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</si>
  <si>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</si>
  <si>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</si>
  <si>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</si>
  <si>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</si>
  <si>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</si>
  <si>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Nabycie rzeczowego majątku trwałego i wartości niematerialnych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</si>
  <si>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</si>
  <si>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</si>
  <si>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</si>
  <si>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</si>
  <si>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</si>
  <si>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</si>
  <si>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</si>
  <si>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</si>
  <si>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</si>
  <si>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</si>
  <si>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</si>
  <si>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Zobowiązania dotyczące aktywów trwałych przeznaczonych do sprzedaży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</si>
  <si>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</si>
  <si>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</si>
  <si>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</si>
  <si>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</si>
  <si>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</si>
  <si>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</si>
  <si>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</si>
  <si>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</si>
  <si>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</si>
  <si>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</si>
  <si>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</si>
  <si>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</si>
  <si>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</si>
  <si>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</si>
  <si>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</si>
  <si>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</si>
  <si>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</si>
  <si>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</si>
  <si>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</si>
  <si>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</si>
  <si>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</si>
  <si>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</si>
  <si>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</si>
  <si>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</si>
  <si>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</si>
  <si>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</si>
  <si>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</si>
  <si>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</si>
  <si>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</si>
  <si>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</si>
  <si>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</si>
  <si>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</si>
  <si>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</si>
  <si>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</si>
  <si>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</si>
  <si>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Nabycie udziałów w jednostkach nie objętych konsolidacją</t>
  </si>
  <si>
    <t>Q1-Q3 2013</t>
  </si>
  <si>
    <t>Q4 2013</t>
  </si>
  <si>
    <t>31 grudnia 2013</t>
  </si>
  <si>
    <t>pozycje niezrealizowane, w tym:</t>
  </si>
  <si>
    <t xml:space="preserve">            ujęte w kapitałach</t>
  </si>
  <si>
    <t>FY 2013</t>
  </si>
  <si>
    <t>WYDOBYCIE GAZU ZIEMNEGO GK PGNiG</t>
  </si>
  <si>
    <t>SPRZEDAŻ GAZU ZIEMNEGO BEZPOŚREDNIO ZE ZŁÓŻ PGNIG SA</t>
  </si>
  <si>
    <t>IMPORT GAZU ZIEMNEGO przez PGNiG SA</t>
  </si>
  <si>
    <t>ROPA NAFTOWA w GK PGNiG</t>
  </si>
  <si>
    <t xml:space="preserve">     w tym w Polsce</t>
  </si>
  <si>
    <t xml:space="preserve">     w tym sprzedaż PST poza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</si>
  <si>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</si>
  <si>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</si>
  <si>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</si>
  <si>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</si>
  <si>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</si>
  <si>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</si>
  <si>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Q1 2013
*przekształcony</t>
  </si>
  <si>
    <t>31 marca 2014</t>
  </si>
  <si>
    <t>1Q 2014</t>
  </si>
  <si>
    <t>1Q 2013 * przekształcony</t>
  </si>
  <si>
    <t>Zmiana procentowa między 1Q 2014 a 1Q 2013</t>
  </si>
  <si>
    <t>Zmiana wartościowa między 1Q 2014 a 1Q 2013</t>
  </si>
  <si>
    <t>Zmiana wartościowa między Q1 2014
a Q1 2013</t>
  </si>
  <si>
    <t>Zmiana procentowa między Q1 2014
a Q1 2013</t>
  </si>
  <si>
    <t>Pozostałe koszty operacyjne, netto</t>
  </si>
  <si>
    <t>Pozostałe aktywa</t>
  </si>
  <si>
    <t>w Polsce</t>
  </si>
  <si>
    <t>w Pakistanie</t>
  </si>
  <si>
    <t>dane przekształcone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</si>
</sst>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</numFmts>
  <fonts count="8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0" fillId="0" borderId="3" applyNumberFormat="0" applyFill="0" applyAlignment="0" applyProtection="0"/>
    <xf numFmtId="0" fontId="61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65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67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0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1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2" fillId="0" borderId="0" xfId="0" applyFont="1" applyBorder="1" applyAlignment="1">
      <alignment horizontal="left" wrapText="1" indent="1"/>
    </xf>
    <xf numFmtId="177" fontId="73" fillId="0" borderId="0" xfId="0" applyNumberFormat="1" applyFont="1" applyBorder="1" applyAlignment="1">
      <alignment horizontal="right" wrapText="1"/>
    </xf>
    <xf numFmtId="0" fontId="74" fillId="0" borderId="0" xfId="0" applyFont="1" applyBorder="1" applyAlignment="1">
      <alignment horizontal="left" wrapText="1" indent="1"/>
    </xf>
    <xf numFmtId="177" fontId="75" fillId="0" borderId="0" xfId="0" applyNumberFormat="1" applyFont="1" applyBorder="1" applyAlignment="1">
      <alignment horizontal="right" wrapText="1"/>
    </xf>
    <xf numFmtId="177" fontId="76" fillId="0" borderId="0" xfId="0" applyNumberFormat="1" applyFont="1" applyFill="1" applyBorder="1" applyAlignment="1">
      <alignment horizontal="right" wrapText="1"/>
    </xf>
    <xf numFmtId="0" fontId="72" fillId="0" borderId="0" xfId="0" applyFont="1" applyFill="1" applyBorder="1" applyAlignment="1">
      <alignment horizontal="left" wrapText="1"/>
    </xf>
    <xf numFmtId="177" fontId="77" fillId="0" borderId="0" xfId="0" applyNumberFormat="1" applyFont="1" applyFill="1" applyBorder="1" applyAlignment="1">
      <alignment horizontal="center"/>
    </xf>
    <xf numFmtId="177" fontId="72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 wrapText="1"/>
    </xf>
    <xf numFmtId="177" fontId="72" fillId="0" borderId="0" xfId="0" applyNumberFormat="1" applyFont="1" applyBorder="1" applyAlignment="1">
      <alignment horizontal="right" vertical="top" wrapText="1"/>
    </xf>
    <xf numFmtId="0" fontId="78" fillId="0" borderId="0" xfId="0" applyFont="1" applyFill="1" applyBorder="1" applyAlignment="1">
      <alignment horizontal="left" wrapText="1"/>
    </xf>
    <xf numFmtId="177" fontId="77" fillId="0" borderId="0" xfId="0" applyNumberFormat="1" applyFont="1" applyFill="1" applyBorder="1" applyAlignment="1">
      <alignment horizontal="right" vertical="top" wrapText="1"/>
    </xf>
    <xf numFmtId="177" fontId="72" fillId="0" borderId="0" xfId="0" applyNumberFormat="1" applyFont="1" applyFill="1" applyBorder="1" applyAlignment="1">
      <alignment horizontal="right" vertical="top" wrapText="1"/>
    </xf>
    <xf numFmtId="177" fontId="72" fillId="0" borderId="0" xfId="0" applyNumberFormat="1" applyFont="1" applyBorder="1" applyAlignment="1">
      <alignment/>
    </xf>
    <xf numFmtId="177" fontId="77" fillId="0" borderId="0" xfId="0" applyNumberFormat="1" applyFont="1" applyBorder="1" applyAlignment="1">
      <alignment horizontal="right"/>
    </xf>
    <xf numFmtId="177" fontId="72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166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9" xfId="0" applyFont="1" applyBorder="1" applyAlignment="1">
      <alignment/>
    </xf>
    <xf numFmtId="0" fontId="41" fillId="0" borderId="0" xfId="0" applyFont="1" applyAlignment="1">
      <alignment wrapText="1"/>
    </xf>
    <xf numFmtId="177" fontId="79" fillId="35" borderId="0" xfId="0" applyNumberFormat="1" applyFont="1" applyFill="1" applyBorder="1" applyAlignment="1">
      <alignment horizontal="center"/>
    </xf>
    <xf numFmtId="0" fontId="44" fillId="34" borderId="0" xfId="67" applyFont="1" applyFill="1" applyAlignment="1">
      <alignment vertical="center"/>
      <protection/>
    </xf>
    <xf numFmtId="0" fontId="44" fillId="0" borderId="0" xfId="67" applyFont="1" applyFill="1" applyAlignment="1">
      <alignment vertical="center"/>
      <protection/>
    </xf>
    <xf numFmtId="0" fontId="43" fillId="36" borderId="10" xfId="67" applyFont="1" applyFill="1" applyBorder="1" applyAlignment="1">
      <alignment vertical="center" wrapText="1"/>
      <protection/>
    </xf>
    <xf numFmtId="0" fontId="43" fillId="36" borderId="10" xfId="67" applyFont="1" applyFill="1" applyBorder="1" applyAlignment="1">
      <alignment horizontal="center" vertical="center" wrapText="1"/>
      <protection/>
    </xf>
    <xf numFmtId="0" fontId="45" fillId="37" borderId="9" xfId="67" applyFont="1" applyFill="1" applyBorder="1" applyAlignment="1">
      <alignment horizontal="center" vertical="center" wrapText="1"/>
      <protection/>
    </xf>
    <xf numFmtId="0" fontId="45" fillId="37" borderId="0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/>
      <protection/>
    </xf>
    <xf numFmtId="0" fontId="42" fillId="0" borderId="10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9" fontId="46" fillId="0" borderId="11" xfId="77" applyNumberFormat="1" applyFont="1" applyFill="1" applyBorder="1" applyAlignment="1" applyProtection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vertical="center"/>
      <protection/>
    </xf>
    <xf numFmtId="166" fontId="41" fillId="0" borderId="0" xfId="62" applyNumberFormat="1" applyFont="1" applyFill="1" applyBorder="1" applyAlignment="1" applyProtection="1">
      <alignment vertical="center"/>
      <protection/>
    </xf>
    <xf numFmtId="9" fontId="42" fillId="0" borderId="9" xfId="77" applyNumberFormat="1" applyFont="1" applyFill="1" applyBorder="1" applyAlignment="1" applyProtection="1">
      <alignment vertical="center"/>
      <protection/>
    </xf>
    <xf numFmtId="166" fontId="42" fillId="0" borderId="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indent="2"/>
      <protection/>
    </xf>
    <xf numFmtId="0" fontId="41" fillId="0" borderId="0" xfId="67" applyFont="1" applyFill="1" applyAlignment="1">
      <alignment horizontal="left" vertical="center" wrapText="1" indent="2"/>
      <protection/>
    </xf>
    <xf numFmtId="0" fontId="41" fillId="0" borderId="0" xfId="67" applyFont="1" applyFill="1" applyAlignment="1">
      <alignment vertical="center" wrapText="1"/>
      <protection/>
    </xf>
    <xf numFmtId="0" fontId="41" fillId="0" borderId="0" xfId="67" applyFont="1" applyFill="1" applyBorder="1" applyAlignment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9" fontId="46" fillId="0" borderId="9" xfId="77" applyNumberFormat="1" applyFont="1" applyFill="1" applyBorder="1" applyAlignment="1" applyProtection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9" fontId="46" fillId="0" borderId="13" xfId="77" applyNumberFormat="1" applyFont="1" applyFill="1" applyBorder="1" applyAlignment="1" applyProtection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/>
      <protection/>
    </xf>
    <xf numFmtId="9" fontId="46" fillId="0" borderId="9" xfId="77" applyNumberFormat="1" applyFont="1" applyFill="1" applyBorder="1" applyAlignment="1">
      <alignment vertical="center"/>
    </xf>
    <xf numFmtId="0" fontId="46" fillId="0" borderId="0" xfId="67" applyFont="1" applyFill="1" applyBorder="1" applyAlignment="1">
      <alignment vertical="center"/>
      <protection/>
    </xf>
    <xf numFmtId="9" fontId="42" fillId="0" borderId="9" xfId="77" applyNumberFormat="1" applyFont="1" applyFill="1" applyBorder="1" applyAlignment="1">
      <alignment vertical="center"/>
    </xf>
    <xf numFmtId="0" fontId="42" fillId="0" borderId="0" xfId="67" applyFont="1" applyFill="1" applyBorder="1" applyAlignment="1">
      <alignment vertical="center"/>
      <protection/>
    </xf>
    <xf numFmtId="0" fontId="41" fillId="0" borderId="0" xfId="67" applyFont="1" applyFill="1" applyBorder="1" applyAlignment="1">
      <alignment horizontal="left" vertical="center" indent="2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77" fillId="0" borderId="0" xfId="0" applyFont="1" applyAlignment="1">
      <alignment/>
    </xf>
    <xf numFmtId="177" fontId="77" fillId="0" borderId="0" xfId="0" applyNumberFormat="1" applyFont="1" applyAlignment="1">
      <alignment/>
    </xf>
    <xf numFmtId="0" fontId="78" fillId="0" borderId="0" xfId="0" applyFont="1" applyBorder="1" applyAlignment="1">
      <alignment horizontal="left" wrapText="1"/>
    </xf>
    <xf numFmtId="177" fontId="78" fillId="0" borderId="0" xfId="0" applyNumberFormat="1" applyFont="1" applyFill="1" applyBorder="1" applyAlignment="1">
      <alignment horizontal="right" vertical="top" wrapText="1"/>
    </xf>
    <xf numFmtId="0" fontId="72" fillId="0" borderId="0" xfId="63" applyFont="1" applyFill="1">
      <alignment/>
      <protection/>
    </xf>
    <xf numFmtId="0" fontId="72" fillId="0" borderId="0" xfId="63" applyFont="1">
      <alignment/>
      <protection/>
    </xf>
    <xf numFmtId="0" fontId="47" fillId="36" borderId="10" xfId="65" applyFont="1" applyFill="1" applyBorder="1" applyAlignment="1">
      <alignment horizontal="center" vertical="center" wrapText="1"/>
      <protection/>
    </xf>
    <xf numFmtId="0" fontId="37" fillId="0" borderId="10" xfId="63" applyFont="1" applyBorder="1">
      <alignment/>
      <protection/>
    </xf>
    <xf numFmtId="0" fontId="37" fillId="0" borderId="10" xfId="63" applyFont="1" applyFill="1" applyBorder="1">
      <alignment/>
      <protection/>
    </xf>
    <xf numFmtId="1" fontId="37" fillId="0" borderId="10" xfId="63" applyNumberFormat="1" applyFont="1" applyBorder="1">
      <alignment/>
      <protection/>
    </xf>
    <xf numFmtId="0" fontId="72" fillId="0" borderId="0" xfId="63" applyFont="1" applyBorder="1">
      <alignment/>
      <protection/>
    </xf>
    <xf numFmtId="0" fontId="72" fillId="0" borderId="0" xfId="63" applyFont="1" applyFill="1" applyBorder="1">
      <alignment/>
      <protection/>
    </xf>
    <xf numFmtId="1" fontId="72" fillId="0" borderId="0" xfId="63" applyNumberFormat="1" applyFont="1" applyBorder="1">
      <alignment/>
      <protection/>
    </xf>
    <xf numFmtId="0" fontId="72" fillId="0" borderId="14" xfId="63" applyFont="1" applyBorder="1">
      <alignment/>
      <protection/>
    </xf>
    <xf numFmtId="0" fontId="72" fillId="0" borderId="14" xfId="63" applyFont="1" applyFill="1" applyBorder="1">
      <alignment/>
      <protection/>
    </xf>
    <xf numFmtId="0" fontId="72" fillId="0" borderId="15" xfId="63" applyFont="1" applyBorder="1">
      <alignment/>
      <protection/>
    </xf>
    <xf numFmtId="1" fontId="37" fillId="0" borderId="10" xfId="63" applyNumberFormat="1" applyFont="1" applyFill="1" applyBorder="1">
      <alignment/>
      <protection/>
    </xf>
    <xf numFmtId="1" fontId="72" fillId="0" borderId="0" xfId="63" applyNumberFormat="1" applyFont="1" applyFill="1" applyBorder="1">
      <alignment/>
      <protection/>
    </xf>
    <xf numFmtId="1" fontId="72" fillId="0" borderId="14" xfId="63" applyNumberFormat="1" applyFont="1" applyFill="1" applyBorder="1">
      <alignment/>
      <protection/>
    </xf>
    <xf numFmtId="0" fontId="37" fillId="0" borderId="14" xfId="63" applyFont="1" applyBorder="1">
      <alignment/>
      <protection/>
    </xf>
    <xf numFmtId="0" fontId="37" fillId="0" borderId="12" xfId="63" applyFont="1" applyBorder="1">
      <alignment/>
      <protection/>
    </xf>
    <xf numFmtId="0" fontId="37" fillId="0" borderId="12" xfId="63" applyFont="1" applyFill="1" applyBorder="1">
      <alignment/>
      <protection/>
    </xf>
    <xf numFmtId="1" fontId="72" fillId="0" borderId="0" xfId="63" applyNumberFormat="1" applyFont="1">
      <alignment/>
      <protection/>
    </xf>
    <xf numFmtId="0" fontId="44" fillId="34" borderId="0" xfId="65" applyFont="1" applyFill="1" applyAlignment="1">
      <alignment vertical="center"/>
      <protection/>
    </xf>
    <xf numFmtId="0" fontId="41" fillId="0" borderId="0" xfId="65" applyFont="1" applyBorder="1" applyAlignment="1">
      <alignment vertical="center"/>
      <protection/>
    </xf>
    <xf numFmtId="166" fontId="41" fillId="0" borderId="0" xfId="67" applyNumberFormat="1" applyFont="1" applyFill="1" applyBorder="1" applyAlignment="1">
      <alignment horizontal="right" vertical="center"/>
      <protection/>
    </xf>
    <xf numFmtId="0" fontId="47" fillId="36" borderId="10" xfId="65" applyFont="1" applyFill="1" applyBorder="1" applyAlignment="1">
      <alignment vertical="center"/>
      <protection/>
    </xf>
    <xf numFmtId="0" fontId="41" fillId="0" borderId="0" xfId="65" applyFont="1" applyBorder="1" applyAlignment="1">
      <alignment horizontal="left" vertical="center" indent="2"/>
      <protection/>
    </xf>
    <xf numFmtId="9" fontId="41" fillId="0" borderId="9" xfId="77" applyFont="1" applyFill="1" applyBorder="1" applyAlignment="1" applyProtection="1">
      <alignment vertical="center"/>
      <protection/>
    </xf>
    <xf numFmtId="0" fontId="44" fillId="0" borderId="12" xfId="65" applyFont="1" applyFill="1" applyBorder="1" applyAlignment="1">
      <alignment vertical="center" wrapText="1"/>
      <protection/>
    </xf>
    <xf numFmtId="9" fontId="44" fillId="0" borderId="13" xfId="77" applyFont="1" applyFill="1" applyBorder="1" applyAlignment="1" applyProtection="1">
      <alignment vertical="center"/>
      <protection/>
    </xf>
    <xf numFmtId="0" fontId="41" fillId="0" borderId="0" xfId="65" applyFont="1" applyFill="1" applyAlignment="1">
      <alignment vertical="center"/>
      <protection/>
    </xf>
    <xf numFmtId="0" fontId="44" fillId="34" borderId="0" xfId="65" applyFont="1" applyFill="1" applyBorder="1" applyAlignment="1">
      <alignment vertical="center"/>
      <protection/>
    </xf>
    <xf numFmtId="0" fontId="44" fillId="0" borderId="0" xfId="65" applyFont="1" applyFill="1" applyBorder="1" applyAlignment="1">
      <alignment vertical="center" wrapText="1"/>
      <protection/>
    </xf>
    <xf numFmtId="0" fontId="41" fillId="0" borderId="0" xfId="65" applyFont="1" applyFill="1" applyBorder="1" applyAlignment="1">
      <alignment horizontal="left" vertical="center" indent="2"/>
      <protection/>
    </xf>
    <xf numFmtId="166" fontId="41" fillId="0" borderId="0" xfId="62" applyNumberFormat="1" applyFont="1" applyFill="1" applyBorder="1" applyAlignment="1" applyProtection="1">
      <alignment horizontal="right" vertical="center"/>
      <protection/>
    </xf>
    <xf numFmtId="0" fontId="44" fillId="34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47" fillId="36" borderId="10" xfId="66" applyFont="1" applyFill="1" applyBorder="1" applyAlignment="1">
      <alignment horizontal="left" vertical="center" wrapText="1"/>
      <protection/>
    </xf>
    <xf numFmtId="0" fontId="47" fillId="36" borderId="10" xfId="66" applyFont="1" applyFill="1" applyBorder="1" applyAlignment="1">
      <alignment horizontal="center" vertical="center" wrapText="1"/>
      <protection/>
    </xf>
    <xf numFmtId="0" fontId="47" fillId="37" borderId="10" xfId="66" applyFont="1" applyFill="1" applyBorder="1" applyAlignment="1">
      <alignment horizontal="left" vertical="center" wrapText="1"/>
      <protection/>
    </xf>
    <xf numFmtId="0" fontId="47" fillId="37" borderId="10" xfId="66" applyFont="1" applyFill="1" applyBorder="1" applyAlignment="1">
      <alignment horizontal="center" vertical="center" wrapText="1"/>
      <protection/>
    </xf>
    <xf numFmtId="0" fontId="44" fillId="0" borderId="0" xfId="66" applyFont="1" applyBorder="1" applyAlignment="1">
      <alignment horizontal="left" vertical="center" wrapText="1"/>
      <protection/>
    </xf>
    <xf numFmtId="166" fontId="41" fillId="0" borderId="0" xfId="66" applyNumberFormat="1" applyFont="1" applyFill="1" applyAlignment="1">
      <alignment horizontal="right" vertical="center" wrapText="1"/>
      <protection/>
    </xf>
    <xf numFmtId="166" fontId="44" fillId="0" borderId="0" xfId="66" applyNumberFormat="1" applyFont="1" applyFill="1" applyAlignment="1">
      <alignment horizontal="right" vertical="center" wrapText="1"/>
      <protection/>
    </xf>
    <xf numFmtId="0" fontId="41" fillId="0" borderId="0" xfId="66" applyFont="1" applyBorder="1" applyAlignment="1">
      <alignment horizontal="left" vertical="center" wrapText="1"/>
      <protection/>
    </xf>
    <xf numFmtId="9" fontId="42" fillId="0" borderId="0" xfId="77" applyFont="1" applyFill="1" applyBorder="1" applyAlignment="1" applyProtection="1">
      <alignment vertical="center"/>
      <protection/>
    </xf>
    <xf numFmtId="0" fontId="41" fillId="0" borderId="10" xfId="66" applyFont="1" applyBorder="1" applyAlignment="1">
      <alignment horizontal="left" vertical="center" wrapText="1"/>
      <protection/>
    </xf>
    <xf numFmtId="166" fontId="41" fillId="0" borderId="10" xfId="62" applyNumberFormat="1" applyFont="1" applyFill="1" applyBorder="1" applyAlignment="1" applyProtection="1">
      <alignment vertical="center"/>
      <protection/>
    </xf>
    <xf numFmtId="9" fontId="42" fillId="0" borderId="10" xfId="77" applyFont="1" applyFill="1" applyBorder="1" applyAlignment="1" applyProtection="1">
      <alignment vertical="center"/>
      <protection/>
    </xf>
    <xf numFmtId="0" fontId="41" fillId="0" borderId="0" xfId="66" applyFont="1" applyFill="1" applyBorder="1" applyAlignment="1">
      <alignment horizontal="left" vertical="center" wrapText="1"/>
      <protection/>
    </xf>
    <xf numFmtId="0" fontId="41" fillId="0" borderId="10" xfId="66" applyFont="1" applyFill="1" applyBorder="1" applyAlignment="1">
      <alignment horizontal="left" vertical="center" wrapText="1"/>
      <protection/>
    </xf>
    <xf numFmtId="9" fontId="46" fillId="0" borderId="0" xfId="77" applyFont="1" applyFill="1" applyBorder="1" applyAlignment="1" applyProtection="1">
      <alignment vertical="center"/>
      <protection/>
    </xf>
    <xf numFmtId="0" fontId="44" fillId="0" borderId="12" xfId="66" applyFont="1" applyFill="1" applyBorder="1" applyAlignment="1">
      <alignment horizontal="left" vertical="center" wrapText="1"/>
      <protection/>
    </xf>
    <xf numFmtId="9" fontId="46" fillId="0" borderId="12" xfId="77" applyFont="1" applyFill="1" applyBorder="1" applyAlignment="1" applyProtection="1">
      <alignment vertical="center"/>
      <protection/>
    </xf>
    <xf numFmtId="166" fontId="42" fillId="0" borderId="10" xfId="62" applyNumberFormat="1" applyFont="1" applyFill="1" applyBorder="1" applyAlignment="1" applyProtection="1">
      <alignment vertical="center"/>
      <protection/>
    </xf>
    <xf numFmtId="0" fontId="44" fillId="0" borderId="10" xfId="66" applyFont="1" applyFill="1" applyBorder="1" applyAlignment="1">
      <alignment horizontal="left" vertical="center" wrapText="1"/>
      <protection/>
    </xf>
    <xf numFmtId="9" fontId="46" fillId="0" borderId="10" xfId="77" applyFont="1" applyFill="1" applyBorder="1" applyAlignment="1" applyProtection="1">
      <alignment vertical="center"/>
      <protection/>
    </xf>
    <xf numFmtId="166" fontId="41" fillId="0" borderId="12" xfId="62" applyNumberFormat="1" applyFont="1" applyFill="1" applyBorder="1" applyAlignment="1" applyProtection="1">
      <alignment vertical="center"/>
      <protection/>
    </xf>
    <xf numFmtId="9" fontId="42" fillId="0" borderId="12" xfId="77" applyFont="1" applyFill="1" applyBorder="1" applyAlignment="1" applyProtection="1">
      <alignment vertical="center"/>
      <protection/>
    </xf>
    <xf numFmtId="0" fontId="44" fillId="0" borderId="0" xfId="66" applyFont="1" applyFill="1" applyBorder="1" applyAlignment="1">
      <alignment horizontal="left" vertical="center" wrapText="1"/>
      <protection/>
    </xf>
    <xf numFmtId="0" fontId="41" fillId="0" borderId="12" xfId="66" applyFont="1" applyFill="1" applyBorder="1" applyAlignment="1">
      <alignment horizontal="left" vertical="center" wrapText="1"/>
      <protection/>
    </xf>
    <xf numFmtId="0" fontId="41" fillId="0" borderId="16" xfId="66" applyFont="1" applyFill="1" applyBorder="1" applyAlignment="1">
      <alignment horizontal="left" vertical="center" wrapText="1"/>
      <protection/>
    </xf>
    <xf numFmtId="166" fontId="41" fillId="0" borderId="16" xfId="62" applyNumberFormat="1" applyFont="1" applyFill="1" applyBorder="1" applyAlignment="1" applyProtection="1">
      <alignment vertical="center"/>
      <protection/>
    </xf>
    <xf numFmtId="9" fontId="42" fillId="0" borderId="16" xfId="77" applyFont="1" applyFill="1" applyBorder="1" applyAlignment="1" applyProtection="1">
      <alignment vertical="center"/>
      <protection/>
    </xf>
    <xf numFmtId="166" fontId="42" fillId="0" borderId="12" xfId="62" applyNumberFormat="1" applyFont="1" applyFill="1" applyBorder="1" applyAlignment="1" applyProtection="1">
      <alignment vertical="center"/>
      <protection/>
    </xf>
    <xf numFmtId="166" fontId="42" fillId="0" borderId="16" xfId="62" applyNumberFormat="1" applyFont="1" applyFill="1" applyBorder="1" applyAlignment="1" applyProtection="1">
      <alignment vertical="center"/>
      <protection/>
    </xf>
    <xf numFmtId="0" fontId="44" fillId="34" borderId="0" xfId="67" applyFont="1" applyFill="1" applyAlignment="1">
      <alignment vertical="center" wrapText="1"/>
      <protection/>
    </xf>
    <xf numFmtId="0" fontId="41" fillId="34" borderId="0" xfId="67" applyFont="1" applyFill="1" applyAlignment="1">
      <alignment vertical="center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0" fontId="44" fillId="0" borderId="0" xfId="67" applyFont="1" applyFill="1" applyAlignment="1">
      <alignment vertical="center" wrapText="1"/>
      <protection/>
    </xf>
    <xf numFmtId="9" fontId="42" fillId="0" borderId="9" xfId="77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wrapText="1"/>
      <protection/>
    </xf>
    <xf numFmtId="0" fontId="44" fillId="0" borderId="10" xfId="67" applyFont="1" applyFill="1" applyBorder="1" applyAlignment="1">
      <alignment vertical="center" wrapText="1"/>
      <protection/>
    </xf>
    <xf numFmtId="9" fontId="46" fillId="0" borderId="11" xfId="77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 wrapText="1"/>
      <protection/>
    </xf>
    <xf numFmtId="9" fontId="46" fillId="0" borderId="9" xfId="77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 wrapText="1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41" fillId="36" borderId="10" xfId="67" applyFont="1" applyFill="1" applyBorder="1" applyAlignment="1">
      <alignment vertical="center"/>
      <protection/>
    </xf>
    <xf numFmtId="0" fontId="41" fillId="0" borderId="15" xfId="67" applyFont="1" applyFill="1" applyBorder="1" applyAlignment="1">
      <alignment horizontal="center" vertical="center" wrapText="1"/>
      <protection/>
    </xf>
    <xf numFmtId="0" fontId="42" fillId="0" borderId="17" xfId="67" applyFont="1" applyFill="1" applyBorder="1" applyAlignment="1">
      <alignment horizontal="center" vertical="center" wrapText="1"/>
      <protection/>
    </xf>
    <xf numFmtId="0" fontId="42" fillId="0" borderId="15" xfId="67" applyFont="1" applyFill="1" applyBorder="1" applyAlignment="1">
      <alignment horizontal="center" vertical="center" wrapText="1"/>
      <protection/>
    </xf>
    <xf numFmtId="0" fontId="44" fillId="38" borderId="0" xfId="67" applyFont="1" applyFill="1" applyAlignment="1">
      <alignment vertical="center"/>
      <protection/>
    </xf>
    <xf numFmtId="0" fontId="42" fillId="37" borderId="9" xfId="67" applyFont="1" applyFill="1" applyBorder="1" applyAlignment="1">
      <alignment horizontal="center" vertical="center"/>
      <protection/>
    </xf>
    <xf numFmtId="0" fontId="42" fillId="37" borderId="0" xfId="67" applyFont="1" applyFill="1" applyAlignment="1">
      <alignment horizontal="center" vertical="center" wrapText="1"/>
      <protection/>
    </xf>
    <xf numFmtId="166" fontId="44" fillId="0" borderId="0" xfId="67" applyNumberFormat="1" applyFont="1" applyFill="1" applyAlignment="1">
      <alignment vertical="center" wrapText="1"/>
      <protection/>
    </xf>
    <xf numFmtId="173" fontId="42" fillId="0" borderId="9" xfId="77" applyNumberFormat="1" applyFont="1" applyFill="1" applyBorder="1" applyAlignment="1" applyProtection="1">
      <alignment vertical="center"/>
      <protection/>
    </xf>
    <xf numFmtId="0" fontId="42" fillId="0" borderId="0" xfId="67" applyFont="1" applyFill="1" applyAlignment="1">
      <alignment vertical="center"/>
      <protection/>
    </xf>
    <xf numFmtId="165" fontId="41" fillId="0" borderId="0" xfId="62" applyNumberFormat="1" applyFont="1" applyFill="1" applyBorder="1" applyAlignment="1" applyProtection="1">
      <alignment vertical="center"/>
      <protection/>
    </xf>
    <xf numFmtId="165" fontId="42" fillId="0" borderId="0" xfId="62" applyNumberFormat="1" applyFont="1" applyFill="1" applyBorder="1" applyAlignment="1" applyProtection="1">
      <alignment vertical="center"/>
      <protection/>
    </xf>
    <xf numFmtId="0" fontId="44" fillId="0" borderId="14" xfId="67" applyFont="1" applyFill="1" applyBorder="1" applyAlignment="1">
      <alignment vertical="center" wrapText="1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9" fontId="46" fillId="0" borderId="18" xfId="77" applyNumberFormat="1" applyFont="1" applyFill="1" applyBorder="1" applyAlignment="1" applyProtection="1">
      <alignment vertical="center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0" fontId="44" fillId="0" borderId="16" xfId="67" applyFont="1" applyFill="1" applyBorder="1" applyAlignment="1">
      <alignment vertical="center" wrapText="1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9" fontId="46" fillId="0" borderId="19" xfId="77" applyNumberFormat="1" applyFont="1" applyFill="1" applyBorder="1" applyAlignment="1" applyProtection="1">
      <alignment vertical="center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173" fontId="42" fillId="0" borderId="0" xfId="77" applyNumberFormat="1" applyFont="1" applyFill="1" applyBorder="1" applyAlignment="1" applyProtection="1">
      <alignment vertical="center"/>
      <protection/>
    </xf>
    <xf numFmtId="0" fontId="44" fillId="38" borderId="0" xfId="67" applyFont="1" applyFill="1" applyAlignment="1">
      <alignment vertical="center" wrapText="1"/>
      <protection/>
    </xf>
    <xf numFmtId="0" fontId="41" fillId="0" borderId="14" xfId="67" applyFont="1" applyFill="1" applyBorder="1" applyAlignment="1">
      <alignment vertical="center" wrapText="1"/>
      <protection/>
    </xf>
    <xf numFmtId="166" fontId="41" fillId="0" borderId="14" xfId="62" applyNumberFormat="1" applyFont="1" applyFill="1" applyBorder="1" applyAlignment="1" applyProtection="1">
      <alignment vertical="center"/>
      <protection/>
    </xf>
    <xf numFmtId="9" fontId="42" fillId="0" borderId="18" xfId="77" applyFont="1" applyFill="1" applyBorder="1" applyAlignment="1" applyProtection="1">
      <alignment vertical="center"/>
      <protection/>
    </xf>
    <xf numFmtId="166" fontId="42" fillId="0" borderId="14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Border="1" applyAlignment="1">
      <alignment vertical="center" wrapText="1"/>
      <protection/>
    </xf>
    <xf numFmtId="9" fontId="42" fillId="0" borderId="18" xfId="77" applyFont="1" applyFill="1" applyBorder="1" applyAlignment="1">
      <alignment vertical="center" wrapText="1"/>
    </xf>
    <xf numFmtId="0" fontId="42" fillId="0" borderId="14" xfId="67" applyFont="1" applyFill="1" applyBorder="1" applyAlignment="1">
      <alignment vertical="center" wrapText="1"/>
      <protection/>
    </xf>
    <xf numFmtId="9" fontId="42" fillId="0" borderId="9" xfId="77" applyFont="1" applyFill="1" applyBorder="1" applyAlignment="1">
      <alignment vertical="center" wrapText="1"/>
    </xf>
    <xf numFmtId="0" fontId="42" fillId="0" borderId="0" xfId="67" applyFont="1" applyFill="1" applyAlignment="1">
      <alignment vertical="center" wrapText="1"/>
      <protection/>
    </xf>
    <xf numFmtId="9" fontId="46" fillId="0" borderId="9" xfId="77" applyFont="1" applyFill="1" applyBorder="1" applyAlignment="1">
      <alignment vertical="center" wrapText="1"/>
    </xf>
    <xf numFmtId="0" fontId="46" fillId="0" borderId="0" xfId="67" applyFont="1" applyFill="1" applyAlignment="1">
      <alignment vertical="center" wrapText="1"/>
      <protection/>
    </xf>
    <xf numFmtId="0" fontId="42" fillId="0" borderId="0" xfId="67" applyFont="1" applyFill="1" applyBorder="1" applyAlignment="1">
      <alignment vertical="center" wrapText="1"/>
      <protection/>
    </xf>
    <xf numFmtId="0" fontId="41" fillId="0" borderId="10" xfId="67" applyFont="1" applyFill="1" applyBorder="1" applyAlignment="1">
      <alignment vertical="center" wrapText="1"/>
      <protection/>
    </xf>
    <xf numFmtId="9" fontId="42" fillId="0" borderId="11" xfId="77" applyFont="1" applyFill="1" applyBorder="1" applyAlignment="1">
      <alignment vertical="center" wrapText="1"/>
    </xf>
    <xf numFmtId="0" fontId="42" fillId="0" borderId="10" xfId="67" applyFont="1" applyFill="1" applyBorder="1" applyAlignment="1">
      <alignment vertical="center" wrapText="1"/>
      <protection/>
    </xf>
    <xf numFmtId="0" fontId="44" fillId="34" borderId="0" xfId="65" applyFont="1" applyFill="1" applyAlignment="1">
      <alignment vertical="center" wrapText="1"/>
      <protection/>
    </xf>
    <xf numFmtId="3" fontId="41" fillId="0" borderId="0" xfId="0" applyNumberFormat="1" applyFont="1" applyAlignment="1">
      <alignment/>
    </xf>
    <xf numFmtId="177" fontId="73" fillId="0" borderId="0" xfId="0" applyNumberFormat="1" applyFont="1" applyFill="1" applyBorder="1" applyAlignment="1">
      <alignment horizontal="right" wrapText="1"/>
    </xf>
    <xf numFmtId="0" fontId="72" fillId="39" borderId="0" xfId="63" applyFont="1" applyFill="1" applyBorder="1">
      <alignment/>
      <protection/>
    </xf>
    <xf numFmtId="0" fontId="80" fillId="0" borderId="0" xfId="0" applyFont="1" applyBorder="1" applyAlignment="1">
      <alignment horizontal="left" wrapText="1" indent="1"/>
    </xf>
    <xf numFmtId="177" fontId="80" fillId="0" borderId="0" xfId="0" applyNumberFormat="1" applyFont="1" applyBorder="1" applyAlignment="1">
      <alignment horizontal="right" wrapText="1"/>
    </xf>
    <xf numFmtId="177" fontId="80" fillId="0" borderId="0" xfId="0" applyNumberFormat="1" applyFont="1" applyAlignment="1">
      <alignment/>
    </xf>
    <xf numFmtId="0" fontId="41" fillId="39" borderId="0" xfId="0" applyFont="1" applyFill="1" applyAlignment="1">
      <alignment/>
    </xf>
    <xf numFmtId="177" fontId="81" fillId="0" borderId="0" xfId="64" applyNumberFormat="1" applyFont="1" applyBorder="1" applyAlignment="1">
      <alignment horizontal="right" wrapText="1"/>
      <protection/>
    </xf>
    <xf numFmtId="177" fontId="82" fillId="0" borderId="0" xfId="0" applyNumberFormat="1" applyFont="1" applyBorder="1" applyAlignment="1">
      <alignment horizontal="right" wrapText="1"/>
    </xf>
    <xf numFmtId="177" fontId="83" fillId="0" borderId="0" xfId="64" applyNumberFormat="1" applyFont="1" applyBorder="1" applyAlignment="1">
      <alignment horizontal="right" wrapText="1"/>
      <protection/>
    </xf>
    <xf numFmtId="3" fontId="47" fillId="36" borderId="10" xfId="66" applyNumberFormat="1" applyFont="1" applyFill="1" applyBorder="1" applyAlignment="1">
      <alignment horizontal="left" vertical="center" wrapText="1"/>
      <protection/>
    </xf>
    <xf numFmtId="0" fontId="41" fillId="0" borderId="0" xfId="67" applyFont="1" applyFill="1" applyAlignment="1">
      <alignment horizontal="left" indent="2"/>
      <protection/>
    </xf>
    <xf numFmtId="0" fontId="41" fillId="0" borderId="0" xfId="67" applyFont="1" applyFill="1" applyAlignment="1">
      <alignment horizontal="left" wrapText="1" indent="2"/>
      <protection/>
    </xf>
    <xf numFmtId="0" fontId="52" fillId="34" borderId="0" xfId="68" applyFont="1" applyFill="1" applyAlignment="1">
      <alignment vertical="center"/>
      <protection/>
    </xf>
    <xf numFmtId="1" fontId="84" fillId="0" borderId="0" xfId="0" applyNumberFormat="1" applyFont="1" applyAlignment="1">
      <alignment/>
    </xf>
    <xf numFmtId="166" fontId="41" fillId="8" borderId="0" xfId="66" applyNumberFormat="1" applyFont="1" applyFill="1" applyAlignment="1">
      <alignment horizontal="right" vertical="center" wrapText="1"/>
      <protection/>
    </xf>
    <xf numFmtId="166" fontId="41" fillId="8" borderId="0" xfId="62" applyNumberFormat="1" applyFont="1" applyFill="1" applyBorder="1" applyAlignment="1" applyProtection="1">
      <alignment vertical="center"/>
      <protection/>
    </xf>
    <xf numFmtId="166" fontId="41" fillId="8" borderId="10" xfId="62" applyNumberFormat="1" applyFont="1" applyFill="1" applyBorder="1" applyAlignment="1" applyProtection="1">
      <alignment vertical="center"/>
      <protection/>
    </xf>
    <xf numFmtId="166" fontId="44" fillId="8" borderId="12" xfId="62" applyNumberFormat="1" applyFont="1" applyFill="1" applyBorder="1" applyAlignment="1" applyProtection="1">
      <alignment vertical="center"/>
      <protection/>
    </xf>
    <xf numFmtId="0" fontId="41" fillId="0" borderId="10" xfId="67" applyFont="1" applyFill="1" applyBorder="1" applyAlignment="1">
      <alignment horizontal="center" vertical="center"/>
      <protection/>
    </xf>
    <xf numFmtId="0" fontId="41" fillId="34" borderId="0" xfId="67" applyFont="1" applyFill="1" applyBorder="1" applyAlignment="1">
      <alignment horizontal="center" vertical="center"/>
      <protection/>
    </xf>
    <xf numFmtId="0" fontId="41" fillId="38" borderId="0" xfId="67" applyFont="1" applyFill="1" applyBorder="1" applyAlignment="1">
      <alignment horizontal="center" vertical="center"/>
      <protection/>
    </xf>
    <xf numFmtId="0" fontId="41" fillId="34" borderId="0" xfId="0" applyFont="1" applyFill="1" applyAlignment="1">
      <alignment horizontal="center"/>
    </xf>
    <xf numFmtId="166" fontId="41" fillId="0" borderId="15" xfId="66" applyNumberFormat="1" applyFont="1" applyFill="1" applyBorder="1" applyAlignment="1">
      <alignment horizontal="center" vertical="center" wrapText="1"/>
      <protection/>
    </xf>
    <xf numFmtId="0" fontId="41" fillId="34" borderId="0" xfId="65" applyFont="1" applyFill="1" applyAlignment="1">
      <alignment horizontal="center" vertical="center"/>
      <protection/>
    </xf>
    <xf numFmtId="0" fontId="54" fillId="36" borderId="0" xfId="66" applyFont="1" applyFill="1" applyBorder="1" applyAlignment="1">
      <alignment horizontal="center" vertical="center" wrapText="1"/>
      <protection/>
    </xf>
    <xf numFmtId="166" fontId="41" fillId="8" borderId="15" xfId="66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Suma" xfId="78"/>
    <cellStyle name="suma1" xfId="79"/>
    <cellStyle name="suma2" xfId="80"/>
    <cellStyle name="Tabela_nr" xfId="81"/>
    <cellStyle name="Tekst objaśnienia" xfId="82"/>
    <cellStyle name="Tekst ostrzeżenia" xfId="83"/>
    <cellStyle name="Total" xfId="84"/>
    <cellStyle name="Tytul" xfId="85"/>
    <cellStyle name="Tytuł" xfId="86"/>
    <cellStyle name="Uwaga" xfId="87"/>
    <cellStyle name="VEtykieta" xfId="88"/>
    <cellStyle name="VTotal" xfId="89"/>
    <cellStyle name="Currency" xfId="90"/>
    <cellStyle name="Currency [0]" xfId="91"/>
    <cellStyle name="year" xfId="92"/>
    <cellStyle name="Złe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tabSelected="1" view="pageBreakPreview" zoomScale="80" zoomScaleNormal="90" zoomScaleSheetLayoutView="80" workbookViewId="0" topLeftCell="A1">
      <selection activeCell="B1" sqref="B1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4" width="17.7109375" style="17" customWidth="1"/>
    <col min="5" max="6" width="15.7109375" style="19" customWidth="1"/>
    <col min="7" max="7" width="9.140625" style="17" customWidth="1"/>
    <col min="8" max="9" width="13.140625" style="17" customWidth="1"/>
    <col min="10" max="16384" width="9.140625" style="17" customWidth="1"/>
  </cols>
  <sheetData>
    <row r="2" spans="2:4" ht="12.75">
      <c r="B2" s="28" t="s">
        <v>41</v>
      </c>
      <c r="C2" s="18"/>
      <c r="D2" s="18"/>
    </row>
    <row r="3" ht="12.75">
      <c r="B3" s="29"/>
    </row>
    <row r="4" spans="2:9" ht="75.75" customHeight="1">
      <c r="B4" s="30"/>
      <c r="C4" s="31" t="s">
        <v>232</v>
      </c>
      <c r="D4" s="31" t="s">
        <v>233</v>
      </c>
      <c r="E4" s="32" t="s">
        <v>240</v>
      </c>
      <c r="F4" s="33" t="s">
        <v>239</v>
      </c>
      <c r="G4" s="25"/>
      <c r="I4" s="26"/>
    </row>
    <row r="5" spans="2:7" ht="12.75">
      <c r="B5" s="20"/>
      <c r="C5" s="198" t="s">
        <v>173</v>
      </c>
      <c r="D5" s="198"/>
      <c r="E5" s="34" t="s">
        <v>116</v>
      </c>
      <c r="F5" s="35" t="s">
        <v>173</v>
      </c>
      <c r="G5" s="25"/>
    </row>
    <row r="6" spans="2:7" ht="12.75">
      <c r="B6" s="36" t="s">
        <v>12</v>
      </c>
      <c r="C6" s="37">
        <v>9537</v>
      </c>
      <c r="D6" s="37">
        <v>10255</v>
      </c>
      <c r="E6" s="38">
        <f>C6/D6-1</f>
        <v>-0.07001462701121408</v>
      </c>
      <c r="F6" s="39">
        <f>C6-D6</f>
        <v>-718</v>
      </c>
      <c r="G6" s="25"/>
    </row>
    <row r="7" spans="2:7" ht="12.75">
      <c r="B7" s="40"/>
      <c r="C7" s="41"/>
      <c r="D7" s="41"/>
      <c r="E7" s="42"/>
      <c r="F7" s="43"/>
      <c r="G7" s="25"/>
    </row>
    <row r="8" spans="2:7" ht="12.75">
      <c r="B8" s="44" t="s">
        <v>15</v>
      </c>
      <c r="C8" s="41">
        <v>-5940</v>
      </c>
      <c r="D8" s="41">
        <v>-6989</v>
      </c>
      <c r="E8" s="42">
        <f aca="true" t="shared" si="0" ref="E8:E13">C8/D8-1</f>
        <v>-0.1500930032908857</v>
      </c>
      <c r="F8" s="43">
        <f aca="true" t="shared" si="1" ref="F8:F13">C8-D8</f>
        <v>1049</v>
      </c>
      <c r="G8" s="25"/>
    </row>
    <row r="9" spans="2:7" ht="12.75">
      <c r="B9" s="45" t="s">
        <v>74</v>
      </c>
      <c r="C9" s="41">
        <v>-686</v>
      </c>
      <c r="D9" s="41">
        <v>-671</v>
      </c>
      <c r="E9" s="42">
        <f t="shared" si="0"/>
        <v>0.02235469448584193</v>
      </c>
      <c r="F9" s="43">
        <f t="shared" si="1"/>
        <v>-15</v>
      </c>
      <c r="G9" s="25"/>
    </row>
    <row r="10" spans="2:7" ht="12.75">
      <c r="B10" s="44" t="s">
        <v>106</v>
      </c>
      <c r="C10" s="41">
        <v>-623</v>
      </c>
      <c r="D10" s="41">
        <v>-549</v>
      </c>
      <c r="E10" s="42">
        <f t="shared" si="0"/>
        <v>0.13479052823315119</v>
      </c>
      <c r="F10" s="43">
        <f t="shared" si="1"/>
        <v>-74</v>
      </c>
      <c r="G10" s="25"/>
    </row>
    <row r="11" spans="2:7" ht="12.75">
      <c r="B11" s="44" t="s">
        <v>107</v>
      </c>
      <c r="C11" s="41">
        <v>-585</v>
      </c>
      <c r="D11" s="41">
        <v>-646</v>
      </c>
      <c r="E11" s="42">
        <f t="shared" si="0"/>
        <v>-0.09442724458204332</v>
      </c>
      <c r="F11" s="43">
        <f t="shared" si="1"/>
        <v>61</v>
      </c>
      <c r="G11" s="25"/>
    </row>
    <row r="12" spans="2:7" ht="12.75">
      <c r="B12" s="44" t="s">
        <v>14</v>
      </c>
      <c r="C12" s="41">
        <v>190</v>
      </c>
      <c r="D12" s="41">
        <v>197</v>
      </c>
      <c r="E12" s="42">
        <f t="shared" si="0"/>
        <v>-0.035532994923857864</v>
      </c>
      <c r="F12" s="43">
        <f t="shared" si="1"/>
        <v>-7</v>
      </c>
      <c r="G12" s="25"/>
    </row>
    <row r="13" spans="2:7" ht="12.75">
      <c r="B13" s="44" t="s">
        <v>50</v>
      </c>
      <c r="C13" s="41">
        <v>-335</v>
      </c>
      <c r="D13" s="41">
        <v>-170</v>
      </c>
      <c r="E13" s="42">
        <f t="shared" si="0"/>
        <v>0.9705882352941178</v>
      </c>
      <c r="F13" s="43">
        <f t="shared" si="1"/>
        <v>-165</v>
      </c>
      <c r="G13" s="25"/>
    </row>
    <row r="14" spans="2:7" ht="12.75">
      <c r="B14" s="40"/>
      <c r="C14" s="41"/>
      <c r="D14" s="41"/>
      <c r="E14" s="42"/>
      <c r="F14" s="43"/>
      <c r="G14" s="25"/>
    </row>
    <row r="15" spans="2:7" ht="12.75">
      <c r="B15" s="36" t="s">
        <v>6</v>
      </c>
      <c r="C15" s="37">
        <v>-7979</v>
      </c>
      <c r="D15" s="37">
        <v>-8828</v>
      </c>
      <c r="E15" s="38">
        <f>C15/D15-1</f>
        <v>-0.09617127322156771</v>
      </c>
      <c r="F15" s="39">
        <f>C15-D15</f>
        <v>849</v>
      </c>
      <c r="G15" s="25"/>
    </row>
    <row r="16" spans="2:7" ht="12.75">
      <c r="B16" s="40"/>
      <c r="C16" s="41"/>
      <c r="D16" s="41"/>
      <c r="E16" s="42"/>
      <c r="F16" s="43"/>
      <c r="G16" s="25"/>
    </row>
    <row r="17" spans="2:7" ht="12.75">
      <c r="B17" s="36" t="s">
        <v>7</v>
      </c>
      <c r="C17" s="37">
        <v>1558</v>
      </c>
      <c r="D17" s="37">
        <v>1427</v>
      </c>
      <c r="E17" s="38">
        <f>C17/D17-1</f>
        <v>0.0918009810791871</v>
      </c>
      <c r="F17" s="39">
        <f>C17-D17</f>
        <v>131</v>
      </c>
      <c r="G17" s="25"/>
    </row>
    <row r="18" spans="2:7" ht="12.75">
      <c r="B18" s="40"/>
      <c r="C18" s="41"/>
      <c r="D18" s="41"/>
      <c r="E18" s="42"/>
      <c r="F18" s="43"/>
      <c r="G18" s="25"/>
    </row>
    <row r="19" spans="2:7" ht="12.75">
      <c r="B19" s="40" t="s">
        <v>8</v>
      </c>
      <c r="C19" s="41">
        <v>32</v>
      </c>
      <c r="D19" s="41">
        <v>61</v>
      </c>
      <c r="E19" s="42">
        <f>C19/D19-1</f>
        <v>-0.47540983606557374</v>
      </c>
      <c r="F19" s="43">
        <f>C19-D19</f>
        <v>-29</v>
      </c>
      <c r="G19" s="25"/>
    </row>
    <row r="20" spans="2:7" ht="12.75">
      <c r="B20" s="40" t="s">
        <v>9</v>
      </c>
      <c r="C20" s="41">
        <v>-63</v>
      </c>
      <c r="D20" s="41">
        <v>-208</v>
      </c>
      <c r="E20" s="42">
        <f>C20/D20-1</f>
        <v>-0.6971153846153846</v>
      </c>
      <c r="F20" s="43">
        <f>C20-D20</f>
        <v>145</v>
      </c>
      <c r="G20" s="25"/>
    </row>
    <row r="21" spans="2:7" ht="25.5">
      <c r="B21" s="46" t="s">
        <v>84</v>
      </c>
      <c r="C21" s="41">
        <v>-7</v>
      </c>
      <c r="D21" s="41">
        <v>0</v>
      </c>
      <c r="E21" s="42" t="e">
        <f>C21/D21-1</f>
        <v>#DIV/0!</v>
      </c>
      <c r="F21" s="43">
        <f>C21-D21</f>
        <v>-7</v>
      </c>
      <c r="G21" s="25"/>
    </row>
    <row r="22" spans="2:7" ht="12.75">
      <c r="B22" s="40"/>
      <c r="C22" s="41"/>
      <c r="D22" s="41"/>
      <c r="E22" s="42"/>
      <c r="F22" s="43"/>
      <c r="G22" s="25"/>
    </row>
    <row r="23" spans="2:7" ht="12.75">
      <c r="B23" s="36" t="s">
        <v>89</v>
      </c>
      <c r="C23" s="37">
        <v>1520</v>
      </c>
      <c r="D23" s="37">
        <v>1280</v>
      </c>
      <c r="E23" s="38">
        <f>C23/D23-1</f>
        <v>0.1875</v>
      </c>
      <c r="F23" s="39">
        <f>C23-D23</f>
        <v>240</v>
      </c>
      <c r="G23" s="25"/>
    </row>
    <row r="24" spans="2:7" ht="12.75">
      <c r="B24" s="40"/>
      <c r="C24" s="41"/>
      <c r="D24" s="41"/>
      <c r="E24" s="42"/>
      <c r="F24" s="43"/>
      <c r="G24" s="25"/>
    </row>
    <row r="25" spans="2:7" ht="12.75">
      <c r="B25" s="40" t="s">
        <v>26</v>
      </c>
      <c r="C25" s="41">
        <v>-340</v>
      </c>
      <c r="D25" s="41">
        <v>-206</v>
      </c>
      <c r="E25" s="42">
        <f>C25/D25-1</f>
        <v>0.6504854368932038</v>
      </c>
      <c r="F25" s="43">
        <f>C25-D25</f>
        <v>-134</v>
      </c>
      <c r="G25" s="25"/>
    </row>
    <row r="26" spans="2:7" ht="12.75">
      <c r="B26" s="47"/>
      <c r="C26" s="41"/>
      <c r="D26" s="48"/>
      <c r="E26" s="49"/>
      <c r="F26" s="50"/>
      <c r="G26" s="25"/>
    </row>
    <row r="27" spans="2:7" ht="13.5" thickBot="1">
      <c r="B27" s="51" t="s">
        <v>24</v>
      </c>
      <c r="C27" s="52">
        <v>1180</v>
      </c>
      <c r="D27" s="52">
        <v>1074</v>
      </c>
      <c r="E27" s="53">
        <f>C27/D27-1</f>
        <v>0.09869646182495351</v>
      </c>
      <c r="F27" s="54">
        <f>C27-D27</f>
        <v>106</v>
      </c>
      <c r="G27" s="25"/>
    </row>
    <row r="28" spans="2:7" ht="13.5" thickTop="1">
      <c r="B28" s="55"/>
      <c r="C28" s="55"/>
      <c r="D28" s="55"/>
      <c r="E28" s="56"/>
      <c r="F28" s="57"/>
      <c r="G28" s="25"/>
    </row>
    <row r="29" spans="2:7" ht="12.75">
      <c r="B29" s="47" t="s">
        <v>76</v>
      </c>
      <c r="C29" s="47"/>
      <c r="D29" s="47"/>
      <c r="E29" s="58"/>
      <c r="F29" s="59"/>
      <c r="G29" s="25"/>
    </row>
    <row r="30" spans="2:7" ht="12.75">
      <c r="B30" s="60" t="s">
        <v>70</v>
      </c>
      <c r="C30" s="41">
        <v>1181</v>
      </c>
      <c r="D30" s="41">
        <v>1073</v>
      </c>
      <c r="E30" s="42">
        <f>C30/D30-1</f>
        <v>0.10065237651444559</v>
      </c>
      <c r="F30" s="43">
        <f>C30-D30</f>
        <v>108</v>
      </c>
      <c r="G30" s="25"/>
    </row>
    <row r="31" spans="2:7" ht="12.75">
      <c r="B31" s="60" t="s">
        <v>110</v>
      </c>
      <c r="C31" s="41">
        <v>-1</v>
      </c>
      <c r="D31" s="41">
        <v>1</v>
      </c>
      <c r="E31" s="42">
        <f>C31/D31-1</f>
        <v>-2</v>
      </c>
      <c r="F31" s="43">
        <f>C31-D31</f>
        <v>-2</v>
      </c>
      <c r="G31" s="25"/>
    </row>
    <row r="32" spans="2:7" ht="13.5" thickBot="1">
      <c r="B32" s="51"/>
      <c r="C32" s="52"/>
      <c r="D32" s="52"/>
      <c r="E32" s="61"/>
      <c r="F32" s="54"/>
      <c r="G32" s="25"/>
    </row>
    <row r="33" ht="13.5" thickTop="1">
      <c r="B33" s="20"/>
    </row>
    <row r="34" spans="2:4" ht="12.75">
      <c r="B34" s="20"/>
      <c r="C34" s="21"/>
      <c r="D34" s="21"/>
    </row>
    <row r="35" ht="12.75">
      <c r="C35" s="21"/>
    </row>
    <row r="37" ht="12.75">
      <c r="C37" s="21"/>
    </row>
    <row r="38" ht="12.75">
      <c r="C38" s="21"/>
    </row>
  </sheetData>
  <sheetProtection/>
  <mergeCells count="1"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2" t="s">
        <v>56</v>
      </c>
      <c r="C2" s="204" t="s">
        <v>101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"/>
      <c r="B3" s="99"/>
      <c r="C3" s="200" t="s">
        <v>173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12.75">
      <c r="B4" s="189"/>
      <c r="C4" s="101" t="s">
        <v>220</v>
      </c>
      <c r="D4" s="101" t="s">
        <v>216</v>
      </c>
      <c r="E4" s="101" t="s">
        <v>213</v>
      </c>
      <c r="F4" s="101" t="s">
        <v>207</v>
      </c>
      <c r="G4" s="101" t="s">
        <v>208</v>
      </c>
      <c r="I4" s="101" t="s">
        <v>185</v>
      </c>
      <c r="J4" s="101" t="s">
        <v>171</v>
      </c>
      <c r="K4" s="101" t="s">
        <v>186</v>
      </c>
      <c r="L4" s="101" t="s">
        <v>187</v>
      </c>
      <c r="M4" s="101" t="s">
        <v>157</v>
      </c>
    </row>
    <row r="5" spans="2:13" ht="12.75">
      <c r="B5" s="104" t="s">
        <v>115</v>
      </c>
      <c r="C5" s="205"/>
      <c r="D5" s="205"/>
      <c r="E5" s="205"/>
      <c r="F5" s="205"/>
      <c r="G5" s="205"/>
      <c r="I5" s="194"/>
      <c r="J5" s="105"/>
      <c r="K5" s="105"/>
      <c r="L5" s="105"/>
      <c r="M5" s="105"/>
    </row>
    <row r="6" spans="2:13" ht="12.75">
      <c r="B6" s="107"/>
      <c r="C6" s="195"/>
      <c r="D6" s="41"/>
      <c r="E6" s="41"/>
      <c r="F6" s="41"/>
      <c r="G6" s="41"/>
      <c r="I6" s="195"/>
      <c r="J6" s="41"/>
      <c r="K6" s="41"/>
      <c r="L6" s="41"/>
      <c r="M6" s="41"/>
    </row>
    <row r="7" spans="2:14" ht="12.75">
      <c r="B7" s="107" t="s">
        <v>81</v>
      </c>
      <c r="C7" s="195">
        <v>165.2</v>
      </c>
      <c r="D7" s="41">
        <v>50.7</v>
      </c>
      <c r="E7" s="41">
        <v>29.5</v>
      </c>
      <c r="F7" s="41">
        <v>56.5</v>
      </c>
      <c r="G7" s="41">
        <v>28.5</v>
      </c>
      <c r="H7" s="193">
        <f>C7-SUM(D7:G7)</f>
        <v>0</v>
      </c>
      <c r="I7" s="195">
        <v>153.3</v>
      </c>
      <c r="J7" s="41">
        <v>48.6</v>
      </c>
      <c r="K7" s="41">
        <v>41.2</v>
      </c>
      <c r="L7" s="41">
        <v>34</v>
      </c>
      <c r="M7" s="41">
        <v>29.6</v>
      </c>
      <c r="N7" s="193">
        <f>I7-SUM(J7:M7)</f>
        <v>-0.09999999999999432</v>
      </c>
    </row>
    <row r="8" spans="2:14" ht="12.75">
      <c r="B8" s="107" t="s">
        <v>82</v>
      </c>
      <c r="C8" s="195">
        <v>4084.9</v>
      </c>
      <c r="D8" s="41">
        <v>1063.9</v>
      </c>
      <c r="E8" s="41">
        <v>799.9</v>
      </c>
      <c r="F8" s="41">
        <v>829.3</v>
      </c>
      <c r="G8" s="41">
        <v>1391.8</v>
      </c>
      <c r="H8" s="193">
        <f aca="true" t="shared" si="0" ref="H8:H20">C8-SUM(D8:G8)</f>
        <v>0</v>
      </c>
      <c r="I8" s="195">
        <v>3430.5</v>
      </c>
      <c r="J8" s="41">
        <v>989.5</v>
      </c>
      <c r="K8" s="41">
        <v>576.1</v>
      </c>
      <c r="L8" s="41">
        <v>663.4</v>
      </c>
      <c r="M8" s="41">
        <v>1201.5</v>
      </c>
      <c r="N8" s="193">
        <f aca="true" t="shared" si="1" ref="N8:N20">I8-SUM(J8:M8)</f>
        <v>0</v>
      </c>
    </row>
    <row r="9" spans="2:14" ht="12.75">
      <c r="B9" s="109" t="s">
        <v>83</v>
      </c>
      <c r="C9" s="196">
        <v>4250.1</v>
      </c>
      <c r="D9" s="110">
        <v>1114.5</v>
      </c>
      <c r="E9" s="110">
        <v>829.4</v>
      </c>
      <c r="F9" s="110">
        <v>885.8</v>
      </c>
      <c r="G9" s="110">
        <v>1420.3</v>
      </c>
      <c r="H9" s="193">
        <f t="shared" si="0"/>
        <v>0.1000000000003638</v>
      </c>
      <c r="I9" s="196">
        <v>3583.8</v>
      </c>
      <c r="J9" s="110">
        <v>1038</v>
      </c>
      <c r="K9" s="110">
        <v>617.3</v>
      </c>
      <c r="L9" s="110">
        <v>697.4</v>
      </c>
      <c r="M9" s="110">
        <v>1231.1</v>
      </c>
      <c r="N9" s="193">
        <f t="shared" si="1"/>
        <v>0</v>
      </c>
    </row>
    <row r="10" spans="2:14" ht="12.75">
      <c r="B10" s="107"/>
      <c r="C10" s="195"/>
      <c r="D10" s="41"/>
      <c r="E10" s="41"/>
      <c r="F10" s="41"/>
      <c r="G10" s="41"/>
      <c r="H10" s="193">
        <f t="shared" si="0"/>
        <v>0</v>
      </c>
      <c r="I10" s="195"/>
      <c r="J10" s="41"/>
      <c r="K10" s="41"/>
      <c r="L10" s="41"/>
      <c r="M10" s="41"/>
      <c r="N10" s="193">
        <f t="shared" si="1"/>
        <v>0</v>
      </c>
    </row>
    <row r="11" spans="2:14" ht="12.75">
      <c r="B11" s="112" t="s">
        <v>106</v>
      </c>
      <c r="C11" s="195">
        <v>-856.8</v>
      </c>
      <c r="D11" s="41">
        <v>-221</v>
      </c>
      <c r="E11" s="41">
        <v>-213.6</v>
      </c>
      <c r="F11" s="41">
        <v>-211.4</v>
      </c>
      <c r="G11" s="41">
        <v>-210.7</v>
      </c>
      <c r="H11" s="193">
        <f t="shared" si="0"/>
        <v>-0.09999999999990905</v>
      </c>
      <c r="I11" s="195">
        <v>-819.2</v>
      </c>
      <c r="J11" s="41">
        <v>-213.7</v>
      </c>
      <c r="K11" s="41">
        <v>-200.7</v>
      </c>
      <c r="L11" s="41">
        <v>-201.4</v>
      </c>
      <c r="M11" s="41">
        <v>-203.4</v>
      </c>
      <c r="N11" s="193">
        <f t="shared" si="1"/>
        <v>0</v>
      </c>
    </row>
    <row r="12" spans="2:14" ht="12.75">
      <c r="B12" s="112" t="s">
        <v>52</v>
      </c>
      <c r="C12" s="195">
        <v>-2654.6</v>
      </c>
      <c r="D12" s="41">
        <v>-882.1</v>
      </c>
      <c r="E12" s="41">
        <v>-524.8</v>
      </c>
      <c r="F12" s="41">
        <v>-642.8</v>
      </c>
      <c r="G12" s="41">
        <v>-604.9</v>
      </c>
      <c r="H12" s="193">
        <f t="shared" si="0"/>
        <v>0</v>
      </c>
      <c r="I12" s="195">
        <v>-1883.8</v>
      </c>
      <c r="J12" s="41">
        <v>-496.6</v>
      </c>
      <c r="K12" s="41">
        <v>-432.4</v>
      </c>
      <c r="L12" s="41">
        <v>-455.4</v>
      </c>
      <c r="M12" s="41">
        <v>-499.4</v>
      </c>
      <c r="N12" s="193">
        <f t="shared" si="1"/>
        <v>0</v>
      </c>
    </row>
    <row r="13" spans="2:14" ht="12.75">
      <c r="B13" s="190" t="s">
        <v>15</v>
      </c>
      <c r="C13" s="195">
        <v>-278.4</v>
      </c>
      <c r="D13" s="41">
        <v>-84.4</v>
      </c>
      <c r="E13" s="41">
        <v>-51.4</v>
      </c>
      <c r="F13" s="41">
        <v>-62.4</v>
      </c>
      <c r="G13" s="41">
        <v>-80.3</v>
      </c>
      <c r="H13" s="193">
        <f t="shared" si="0"/>
        <v>0.10000000000002274</v>
      </c>
      <c r="I13" s="195">
        <v>-270.3</v>
      </c>
      <c r="J13" s="41">
        <v>-36.4</v>
      </c>
      <c r="K13" s="41">
        <v>-39</v>
      </c>
      <c r="L13" s="41">
        <v>-53.1</v>
      </c>
      <c r="M13" s="41">
        <v>-141.7</v>
      </c>
      <c r="N13" s="193">
        <f t="shared" si="1"/>
        <v>-0.10000000000002274</v>
      </c>
    </row>
    <row r="14" spans="2:14" ht="12.75">
      <c r="B14" s="191" t="s">
        <v>74</v>
      </c>
      <c r="C14" s="195">
        <v>-1319.8</v>
      </c>
      <c r="D14" s="41">
        <v>-505.4</v>
      </c>
      <c r="E14" s="41">
        <v>-227.5</v>
      </c>
      <c r="F14" s="41">
        <v>-325.2</v>
      </c>
      <c r="G14" s="41">
        <v>-261.7</v>
      </c>
      <c r="H14" s="193">
        <f t="shared" si="0"/>
        <v>0</v>
      </c>
      <c r="I14" s="195">
        <v>-1166</v>
      </c>
      <c r="J14" s="41">
        <v>-355.2</v>
      </c>
      <c r="K14" s="41">
        <v>-279.9</v>
      </c>
      <c r="L14" s="41">
        <v>-279.2</v>
      </c>
      <c r="M14" s="41">
        <v>-251.7</v>
      </c>
      <c r="N14" s="193">
        <f t="shared" si="1"/>
        <v>0</v>
      </c>
    </row>
    <row r="15" spans="2:14" ht="12.75">
      <c r="B15" s="190" t="s">
        <v>107</v>
      </c>
      <c r="C15" s="195">
        <v>-876.5</v>
      </c>
      <c r="D15" s="41">
        <v>-239.8</v>
      </c>
      <c r="E15" s="41">
        <v>-198</v>
      </c>
      <c r="F15" s="41">
        <v>-206.9</v>
      </c>
      <c r="G15" s="41">
        <v>-231.8</v>
      </c>
      <c r="H15" s="193">
        <f t="shared" si="0"/>
        <v>0</v>
      </c>
      <c r="I15" s="195">
        <v>-304.2</v>
      </c>
      <c r="J15" s="41">
        <v>-93.5</v>
      </c>
      <c r="K15" s="41">
        <v>-72.3</v>
      </c>
      <c r="L15" s="41">
        <v>-76.4</v>
      </c>
      <c r="M15" s="41">
        <v>-61.9</v>
      </c>
      <c r="N15" s="193">
        <f t="shared" si="1"/>
        <v>-0.0999999999999659</v>
      </c>
    </row>
    <row r="16" spans="2:14" ht="12.75">
      <c r="B16" s="190" t="s">
        <v>14</v>
      </c>
      <c r="C16" s="195">
        <v>112.9</v>
      </c>
      <c r="D16" s="41">
        <v>33.3</v>
      </c>
      <c r="E16" s="41">
        <v>26</v>
      </c>
      <c r="F16" s="41">
        <v>27.5</v>
      </c>
      <c r="G16" s="41">
        <v>26</v>
      </c>
      <c r="H16" s="193">
        <f t="shared" si="0"/>
        <v>0.10000000000000853</v>
      </c>
      <c r="I16" s="195">
        <v>110.6</v>
      </c>
      <c r="J16" s="41">
        <v>33.3</v>
      </c>
      <c r="K16" s="41">
        <v>28.3</v>
      </c>
      <c r="L16" s="41">
        <v>25.3</v>
      </c>
      <c r="M16" s="41">
        <v>23.7</v>
      </c>
      <c r="N16" s="193">
        <f t="shared" si="1"/>
        <v>0</v>
      </c>
    </row>
    <row r="17" spans="2:14" ht="12.75">
      <c r="B17" s="190" t="s">
        <v>241</v>
      </c>
      <c r="C17" s="195">
        <v>-292.8</v>
      </c>
      <c r="D17" s="41">
        <v>-85.7</v>
      </c>
      <c r="E17" s="41">
        <v>-74</v>
      </c>
      <c r="F17" s="41">
        <v>-75.9</v>
      </c>
      <c r="G17" s="41">
        <v>-57.2</v>
      </c>
      <c r="H17" s="193">
        <f t="shared" si="0"/>
        <v>0</v>
      </c>
      <c r="I17" s="195">
        <v>-254</v>
      </c>
      <c r="J17" s="41">
        <v>-44.8</v>
      </c>
      <c r="K17" s="41">
        <v>-69.5</v>
      </c>
      <c r="L17" s="41">
        <v>-71.9</v>
      </c>
      <c r="M17" s="41">
        <v>-67.8</v>
      </c>
      <c r="N17" s="193">
        <f t="shared" si="1"/>
        <v>0</v>
      </c>
    </row>
    <row r="18" spans="2:14" ht="12.75">
      <c r="B18" s="113" t="s">
        <v>22</v>
      </c>
      <c r="C18" s="196">
        <v>-3511.4</v>
      </c>
      <c r="D18" s="110">
        <v>-1103.1</v>
      </c>
      <c r="E18" s="110">
        <v>-738.4</v>
      </c>
      <c r="F18" s="110">
        <v>-854.3</v>
      </c>
      <c r="G18" s="110">
        <v>-815.6</v>
      </c>
      <c r="H18" s="193">
        <f t="shared" si="0"/>
        <v>0</v>
      </c>
      <c r="I18" s="196">
        <v>-2703</v>
      </c>
      <c r="J18" s="110">
        <v>-710.3</v>
      </c>
      <c r="K18" s="110">
        <v>-633.1</v>
      </c>
      <c r="L18" s="110">
        <v>-656.8</v>
      </c>
      <c r="M18" s="110">
        <v>-702.8</v>
      </c>
      <c r="N18" s="193">
        <f t="shared" si="1"/>
        <v>0</v>
      </c>
    </row>
    <row r="19" spans="2:14" ht="12.75">
      <c r="B19" s="112"/>
      <c r="C19" s="195"/>
      <c r="D19" s="41"/>
      <c r="E19" s="41"/>
      <c r="F19" s="41"/>
      <c r="G19" s="41"/>
      <c r="H19" s="193">
        <f t="shared" si="0"/>
        <v>0</v>
      </c>
      <c r="I19" s="195"/>
      <c r="J19" s="41"/>
      <c r="K19" s="41"/>
      <c r="L19" s="41"/>
      <c r="M19" s="41"/>
      <c r="N19" s="193">
        <f t="shared" si="1"/>
        <v>0</v>
      </c>
    </row>
    <row r="20" spans="2:14" ht="13.5" thickBot="1">
      <c r="B20" s="115" t="s">
        <v>122</v>
      </c>
      <c r="C20" s="197">
        <v>738.7</v>
      </c>
      <c r="D20" s="52">
        <v>11.4</v>
      </c>
      <c r="E20" s="52">
        <v>91</v>
      </c>
      <c r="F20" s="52">
        <v>31.6</v>
      </c>
      <c r="G20" s="52">
        <v>604.7</v>
      </c>
      <c r="H20" s="193">
        <f t="shared" si="0"/>
        <v>0</v>
      </c>
      <c r="I20" s="197">
        <v>880.8</v>
      </c>
      <c r="J20" s="52">
        <v>327.8</v>
      </c>
      <c r="K20" s="52">
        <v>-15.8</v>
      </c>
      <c r="L20" s="52">
        <v>40.6</v>
      </c>
      <c r="M20" s="52">
        <v>528.3</v>
      </c>
      <c r="N20" s="193">
        <f t="shared" si="1"/>
        <v>-0.10000000000002274</v>
      </c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3">
    <mergeCell ref="C2:M2"/>
    <mergeCell ref="C5:G5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2" t="s">
        <v>56</v>
      </c>
      <c r="C2" s="204" t="s">
        <v>130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"/>
      <c r="B3" s="99"/>
      <c r="C3" s="200" t="s">
        <v>173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12.75">
      <c r="B4" s="189"/>
      <c r="C4" s="101" t="s">
        <v>220</v>
      </c>
      <c r="D4" s="101" t="s">
        <v>216</v>
      </c>
      <c r="E4" s="101" t="s">
        <v>213</v>
      </c>
      <c r="F4" s="101" t="s">
        <v>207</v>
      </c>
      <c r="G4" s="101" t="s">
        <v>208</v>
      </c>
      <c r="I4" s="101" t="s">
        <v>185</v>
      </c>
      <c r="J4" s="101" t="s">
        <v>171</v>
      </c>
      <c r="K4" s="101" t="s">
        <v>186</v>
      </c>
      <c r="L4" s="101" t="s">
        <v>187</v>
      </c>
      <c r="M4" s="101" t="s">
        <v>157</v>
      </c>
    </row>
    <row r="5" spans="2:13" ht="12.75">
      <c r="B5" s="104" t="s">
        <v>115</v>
      </c>
      <c r="C5" s="205"/>
      <c r="D5" s="205"/>
      <c r="E5" s="205"/>
      <c r="F5" s="205"/>
      <c r="G5" s="205"/>
      <c r="I5" s="194"/>
      <c r="J5" s="105"/>
      <c r="K5" s="105"/>
      <c r="L5" s="105"/>
      <c r="M5" s="105"/>
    </row>
    <row r="6" spans="2:13" ht="12.75">
      <c r="B6" s="107"/>
      <c r="C6" s="195"/>
      <c r="D6" s="41"/>
      <c r="E6" s="41"/>
      <c r="F6" s="41"/>
      <c r="G6" s="41"/>
      <c r="I6" s="195"/>
      <c r="J6" s="41"/>
      <c r="K6" s="41"/>
      <c r="L6" s="41"/>
      <c r="M6" s="41"/>
    </row>
    <row r="7" spans="2:14" ht="12.75">
      <c r="B7" s="107" t="s">
        <v>81</v>
      </c>
      <c r="C7" s="195">
        <v>1657.4</v>
      </c>
      <c r="D7" s="41">
        <v>517.2</v>
      </c>
      <c r="E7" s="41">
        <v>242.1</v>
      </c>
      <c r="F7" s="41">
        <v>272.4</v>
      </c>
      <c r="G7" s="41">
        <v>625.8</v>
      </c>
      <c r="H7" s="193">
        <f>C7-SUM(D7:G7)</f>
        <v>-0.09999999999990905</v>
      </c>
      <c r="I7" s="195">
        <v>1893</v>
      </c>
      <c r="J7" s="41">
        <v>576.6</v>
      </c>
      <c r="K7" s="41">
        <v>201.9</v>
      </c>
      <c r="L7" s="41">
        <v>362.6</v>
      </c>
      <c r="M7" s="41">
        <v>751.8</v>
      </c>
      <c r="N7" s="193">
        <f>I7-SUM(J7:M7)</f>
        <v>0.10000000000013642</v>
      </c>
    </row>
    <row r="8" spans="2:14" ht="12.75">
      <c r="B8" s="107" t="s">
        <v>82</v>
      </c>
      <c r="C8" s="195">
        <v>404.8</v>
      </c>
      <c r="D8" s="41">
        <v>100.2</v>
      </c>
      <c r="E8" s="41">
        <v>74.7</v>
      </c>
      <c r="F8" s="41">
        <v>97.3</v>
      </c>
      <c r="G8" s="41">
        <v>132.6</v>
      </c>
      <c r="H8" s="193">
        <f aca="true" t="shared" si="0" ref="H8:H20">C8-SUM(D8:G8)</f>
        <v>0</v>
      </c>
      <c r="I8" s="195">
        <v>64.4</v>
      </c>
      <c r="J8" s="41">
        <v>26.4</v>
      </c>
      <c r="K8" s="41">
        <v>38</v>
      </c>
      <c r="L8" s="41">
        <v>0</v>
      </c>
      <c r="M8" s="41">
        <v>0</v>
      </c>
      <c r="N8" s="193">
        <f aca="true" t="shared" si="1" ref="N8:N20">I8-SUM(J8:M8)</f>
        <v>0</v>
      </c>
    </row>
    <row r="9" spans="2:14" ht="12.75">
      <c r="B9" s="109" t="s">
        <v>83</v>
      </c>
      <c r="C9" s="196">
        <v>2062.2</v>
      </c>
      <c r="D9" s="110">
        <v>617.4</v>
      </c>
      <c r="E9" s="110">
        <v>316.7</v>
      </c>
      <c r="F9" s="110">
        <v>369.7</v>
      </c>
      <c r="G9" s="110">
        <v>758.4</v>
      </c>
      <c r="H9" s="193">
        <f t="shared" si="0"/>
        <v>0</v>
      </c>
      <c r="I9" s="196">
        <v>1957.4</v>
      </c>
      <c r="J9" s="110">
        <v>603</v>
      </c>
      <c r="K9" s="110">
        <v>239.9</v>
      </c>
      <c r="L9" s="110">
        <v>362.6</v>
      </c>
      <c r="M9" s="110">
        <v>751.8</v>
      </c>
      <c r="N9" s="193">
        <f t="shared" si="1"/>
        <v>0.10000000000013642</v>
      </c>
    </row>
    <row r="10" spans="2:14" ht="12.75">
      <c r="B10" s="107"/>
      <c r="C10" s="195"/>
      <c r="D10" s="41"/>
      <c r="E10" s="41"/>
      <c r="F10" s="41"/>
      <c r="G10" s="41"/>
      <c r="H10" s="193">
        <f t="shared" si="0"/>
        <v>0</v>
      </c>
      <c r="I10" s="195"/>
      <c r="J10" s="41"/>
      <c r="K10" s="41"/>
      <c r="L10" s="41"/>
      <c r="M10" s="41"/>
      <c r="N10" s="193">
        <f t="shared" si="1"/>
        <v>0</v>
      </c>
    </row>
    <row r="11" spans="2:14" ht="12.75">
      <c r="B11" s="112" t="s">
        <v>106</v>
      </c>
      <c r="C11" s="195">
        <v>-358.5</v>
      </c>
      <c r="D11" s="41">
        <v>-108.3</v>
      </c>
      <c r="E11" s="41">
        <v>-73.9</v>
      </c>
      <c r="F11" s="41">
        <v>-76.1</v>
      </c>
      <c r="G11" s="41">
        <v>-100.2</v>
      </c>
      <c r="H11" s="193">
        <f t="shared" si="0"/>
        <v>0</v>
      </c>
      <c r="I11" s="195">
        <v>-456.3</v>
      </c>
      <c r="J11" s="41">
        <v>-121.8</v>
      </c>
      <c r="K11" s="41">
        <v>-104.3</v>
      </c>
      <c r="L11" s="41">
        <v>-160.2</v>
      </c>
      <c r="M11" s="41">
        <v>-69.8</v>
      </c>
      <c r="N11" s="193">
        <f t="shared" si="1"/>
        <v>-0.20000000000004547</v>
      </c>
    </row>
    <row r="12" spans="2:14" ht="12.75">
      <c r="B12" s="112" t="s">
        <v>52</v>
      </c>
      <c r="C12" s="195">
        <v>-1560.2</v>
      </c>
      <c r="D12" s="41">
        <v>-461.9</v>
      </c>
      <c r="E12" s="41">
        <v>-289.8</v>
      </c>
      <c r="F12" s="41">
        <v>-307.4</v>
      </c>
      <c r="G12" s="41">
        <v>-501.1</v>
      </c>
      <c r="H12" s="193">
        <f t="shared" si="0"/>
        <v>0</v>
      </c>
      <c r="I12" s="195">
        <v>-1486.6</v>
      </c>
      <c r="J12" s="41">
        <v>-433.6</v>
      </c>
      <c r="K12" s="41">
        <v>-221.8</v>
      </c>
      <c r="L12" s="41">
        <v>-274.8</v>
      </c>
      <c r="M12" s="41">
        <v>-556.4</v>
      </c>
      <c r="N12" s="193">
        <f t="shared" si="1"/>
        <v>0</v>
      </c>
    </row>
    <row r="13" spans="2:14" ht="12.75">
      <c r="B13" s="190" t="s">
        <v>15</v>
      </c>
      <c r="C13" s="195">
        <v>-1156.1</v>
      </c>
      <c r="D13" s="41">
        <v>-322.4</v>
      </c>
      <c r="E13" s="41">
        <v>-190.9</v>
      </c>
      <c r="F13" s="41">
        <v>-227.8</v>
      </c>
      <c r="G13" s="41">
        <v>-415.1</v>
      </c>
      <c r="H13" s="193">
        <f t="shared" si="0"/>
        <v>0.09999999999990905</v>
      </c>
      <c r="I13" s="195">
        <v>-1094.2</v>
      </c>
      <c r="J13" s="41">
        <v>-362.3</v>
      </c>
      <c r="K13" s="41">
        <v>-117.4</v>
      </c>
      <c r="L13" s="41">
        <v>-170</v>
      </c>
      <c r="M13" s="41">
        <v>-444.5</v>
      </c>
      <c r="N13" s="193">
        <f t="shared" si="1"/>
        <v>0</v>
      </c>
    </row>
    <row r="14" spans="2:14" ht="12.75">
      <c r="B14" s="191" t="s">
        <v>74</v>
      </c>
      <c r="C14" s="195">
        <v>-132.7</v>
      </c>
      <c r="D14" s="41">
        <v>-32.7</v>
      </c>
      <c r="E14" s="41">
        <v>-33.5</v>
      </c>
      <c r="F14" s="41">
        <v>-32.9</v>
      </c>
      <c r="G14" s="41">
        <v>-33.6</v>
      </c>
      <c r="H14" s="193">
        <f t="shared" si="0"/>
        <v>0</v>
      </c>
      <c r="I14" s="195">
        <v>-151.1</v>
      </c>
      <c r="J14" s="41">
        <v>-50.9</v>
      </c>
      <c r="K14" s="41">
        <v>-28</v>
      </c>
      <c r="L14" s="41">
        <v>-37.9</v>
      </c>
      <c r="M14" s="41">
        <v>-34.3</v>
      </c>
      <c r="N14" s="193">
        <f t="shared" si="1"/>
        <v>0</v>
      </c>
    </row>
    <row r="15" spans="2:14" ht="12.75">
      <c r="B15" s="190" t="s">
        <v>107</v>
      </c>
      <c r="C15" s="195">
        <v>-160</v>
      </c>
      <c r="D15" s="41">
        <v>-49.9</v>
      </c>
      <c r="E15" s="41">
        <v>-48.3</v>
      </c>
      <c r="F15" s="41">
        <v>-30.4</v>
      </c>
      <c r="G15" s="41">
        <v>-31.4</v>
      </c>
      <c r="H15" s="193">
        <f t="shared" si="0"/>
        <v>0</v>
      </c>
      <c r="I15" s="195">
        <v>-182.6</v>
      </c>
      <c r="J15" s="41">
        <v>-59.2</v>
      </c>
      <c r="K15" s="41">
        <v>-50.2</v>
      </c>
      <c r="L15" s="41">
        <v>-38.8</v>
      </c>
      <c r="M15" s="41">
        <v>-34.4</v>
      </c>
      <c r="N15" s="193">
        <f t="shared" si="1"/>
        <v>0</v>
      </c>
    </row>
    <row r="16" spans="2:14" ht="12.75">
      <c r="B16" s="190" t="s">
        <v>14</v>
      </c>
      <c r="C16" s="195">
        <v>0</v>
      </c>
      <c r="D16" s="41">
        <v>0</v>
      </c>
      <c r="E16" s="41">
        <v>0</v>
      </c>
      <c r="F16" s="41">
        <v>0</v>
      </c>
      <c r="G16" s="41">
        <v>0</v>
      </c>
      <c r="H16" s="193">
        <f t="shared" si="0"/>
        <v>0</v>
      </c>
      <c r="I16" s="195">
        <v>0</v>
      </c>
      <c r="J16" s="41">
        <v>0</v>
      </c>
      <c r="K16" s="41">
        <v>0</v>
      </c>
      <c r="L16" s="41">
        <v>0</v>
      </c>
      <c r="M16" s="41">
        <v>0</v>
      </c>
      <c r="N16" s="193">
        <f t="shared" si="1"/>
        <v>0</v>
      </c>
    </row>
    <row r="17" spans="2:14" ht="12.75">
      <c r="B17" s="190" t="s">
        <v>241</v>
      </c>
      <c r="C17" s="195">
        <v>-111.3</v>
      </c>
      <c r="D17" s="41">
        <v>-56.9</v>
      </c>
      <c r="E17" s="41">
        <v>-17.1</v>
      </c>
      <c r="F17" s="41">
        <v>-16.3</v>
      </c>
      <c r="G17" s="41">
        <v>-21</v>
      </c>
      <c r="H17" s="193">
        <f t="shared" si="0"/>
        <v>0</v>
      </c>
      <c r="I17" s="195">
        <v>-58.7</v>
      </c>
      <c r="J17" s="41">
        <v>38.9</v>
      </c>
      <c r="K17" s="41">
        <v>-26.2</v>
      </c>
      <c r="L17" s="41">
        <v>-28.1</v>
      </c>
      <c r="M17" s="41">
        <v>-43.2</v>
      </c>
      <c r="N17" s="193">
        <f t="shared" si="1"/>
        <v>-0.09999999999999432</v>
      </c>
    </row>
    <row r="18" spans="2:14" ht="12.75">
      <c r="B18" s="113" t="s">
        <v>22</v>
      </c>
      <c r="C18" s="196">
        <v>-1918.7</v>
      </c>
      <c r="D18" s="110">
        <v>-570.2</v>
      </c>
      <c r="E18" s="110">
        <v>-363.7</v>
      </c>
      <c r="F18" s="110">
        <v>-383.4</v>
      </c>
      <c r="G18" s="110">
        <v>-601.3</v>
      </c>
      <c r="H18" s="193">
        <f t="shared" si="0"/>
        <v>-0.09999999999990905</v>
      </c>
      <c r="I18" s="196">
        <v>-1942.8</v>
      </c>
      <c r="J18" s="110">
        <v>-555.4</v>
      </c>
      <c r="K18" s="110">
        <v>-326.1</v>
      </c>
      <c r="L18" s="110">
        <v>-435.1</v>
      </c>
      <c r="M18" s="110">
        <v>-626.3</v>
      </c>
      <c r="N18" s="193">
        <f t="shared" si="1"/>
        <v>0.09999999999990905</v>
      </c>
    </row>
    <row r="19" spans="2:14" ht="12.75">
      <c r="B19" s="112"/>
      <c r="C19" s="195"/>
      <c r="D19" s="41"/>
      <c r="E19" s="41"/>
      <c r="F19" s="41"/>
      <c r="G19" s="41"/>
      <c r="H19" s="193">
        <f t="shared" si="0"/>
        <v>0</v>
      </c>
      <c r="I19" s="195"/>
      <c r="J19" s="41"/>
      <c r="K19" s="41"/>
      <c r="L19" s="41"/>
      <c r="M19" s="41"/>
      <c r="N19" s="193">
        <f t="shared" si="1"/>
        <v>0</v>
      </c>
    </row>
    <row r="20" spans="2:14" ht="13.5" thickBot="1">
      <c r="B20" s="115" t="s">
        <v>122</v>
      </c>
      <c r="C20" s="197">
        <v>143.5</v>
      </c>
      <c r="D20" s="52">
        <v>47.2</v>
      </c>
      <c r="E20" s="52">
        <v>-47</v>
      </c>
      <c r="F20" s="52">
        <v>-13.7</v>
      </c>
      <c r="G20" s="52">
        <v>157.1</v>
      </c>
      <c r="H20" s="193">
        <f t="shared" si="0"/>
        <v>-0.09999999999999432</v>
      </c>
      <c r="I20" s="197">
        <v>14.5</v>
      </c>
      <c r="J20" s="52">
        <v>47.6</v>
      </c>
      <c r="K20" s="52">
        <v>-86.2</v>
      </c>
      <c r="L20" s="52">
        <v>-72.4</v>
      </c>
      <c r="M20" s="52">
        <v>125.6</v>
      </c>
      <c r="N20" s="193">
        <f t="shared" si="1"/>
        <v>-0.09999999999999432</v>
      </c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3">
    <mergeCell ref="C2:M2"/>
    <mergeCell ref="C5:G5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2" t="s">
        <v>56</v>
      </c>
      <c r="C2" s="204" t="s">
        <v>73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"/>
      <c r="B3" s="99"/>
      <c r="C3" s="200" t="s">
        <v>173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12.75">
      <c r="B4" s="189"/>
      <c r="C4" s="101" t="s">
        <v>220</v>
      </c>
      <c r="D4" s="101" t="s">
        <v>216</v>
      </c>
      <c r="E4" s="101" t="s">
        <v>213</v>
      </c>
      <c r="F4" s="101" t="s">
        <v>207</v>
      </c>
      <c r="G4" s="101" t="s">
        <v>208</v>
      </c>
      <c r="I4" s="101" t="s">
        <v>185</v>
      </c>
      <c r="J4" s="101" t="s">
        <v>171</v>
      </c>
      <c r="K4" s="101" t="s">
        <v>186</v>
      </c>
      <c r="L4" s="101" t="s">
        <v>187</v>
      </c>
      <c r="M4" s="101" t="s">
        <v>157</v>
      </c>
    </row>
    <row r="5" spans="2:13" ht="12.75">
      <c r="B5" s="104" t="s">
        <v>115</v>
      </c>
      <c r="C5" s="205" t="s">
        <v>245</v>
      </c>
      <c r="D5" s="205"/>
      <c r="E5" s="205"/>
      <c r="F5" s="205"/>
      <c r="G5" s="205"/>
      <c r="I5" s="194"/>
      <c r="J5" s="105"/>
      <c r="K5" s="105"/>
      <c r="L5" s="105"/>
      <c r="M5" s="105"/>
    </row>
    <row r="6" spans="2:13" ht="12.75">
      <c r="B6" s="107"/>
      <c r="C6" s="195"/>
      <c r="D6" s="41"/>
      <c r="E6" s="41"/>
      <c r="F6" s="41"/>
      <c r="G6" s="41"/>
      <c r="I6" s="195"/>
      <c r="J6" s="41"/>
      <c r="K6" s="41"/>
      <c r="L6" s="41"/>
      <c r="M6" s="41"/>
    </row>
    <row r="7" spans="2:14" ht="12.75">
      <c r="B7" s="107" t="s">
        <v>81</v>
      </c>
      <c r="C7" s="195">
        <v>300</v>
      </c>
      <c r="D7" s="41">
        <v>83.5</v>
      </c>
      <c r="E7" s="41">
        <v>77</v>
      </c>
      <c r="F7" s="41">
        <v>92.3</v>
      </c>
      <c r="G7" s="41">
        <v>47.2</v>
      </c>
      <c r="H7" s="193">
        <f>C7-SUM(D7:G7)</f>
        <v>0</v>
      </c>
      <c r="I7" s="195">
        <v>209.2</v>
      </c>
      <c r="J7" s="41">
        <v>72</v>
      </c>
      <c r="K7" s="41">
        <v>59.2</v>
      </c>
      <c r="L7" s="41">
        <v>39</v>
      </c>
      <c r="M7" s="41">
        <v>38.9</v>
      </c>
      <c r="N7" s="193">
        <f>I7-SUM(J7:M7)</f>
        <v>0.09999999999999432</v>
      </c>
    </row>
    <row r="8" spans="2:14" ht="12.75">
      <c r="B8" s="107" t="s">
        <v>82</v>
      </c>
      <c r="C8" s="195">
        <v>124.3</v>
      </c>
      <c r="D8" s="41">
        <v>47</v>
      </c>
      <c r="E8" s="41">
        <v>-14.4</v>
      </c>
      <c r="F8" s="41">
        <v>48.9</v>
      </c>
      <c r="G8" s="41">
        <v>42.7</v>
      </c>
      <c r="H8" s="193">
        <f aca="true" t="shared" si="0" ref="H8:H20">C8-SUM(D8:G8)</f>
        <v>0.09999999999999432</v>
      </c>
      <c r="I8" s="195">
        <v>236.7</v>
      </c>
      <c r="J8" s="41">
        <v>83.9</v>
      </c>
      <c r="K8" s="41">
        <v>1</v>
      </c>
      <c r="L8" s="41">
        <v>95.8</v>
      </c>
      <c r="M8" s="41">
        <v>56</v>
      </c>
      <c r="N8" s="193">
        <f aca="true" t="shared" si="1" ref="N8:N20">I8-SUM(J8:M8)</f>
        <v>0</v>
      </c>
    </row>
    <row r="9" spans="2:14" ht="12.75">
      <c r="B9" s="109" t="s">
        <v>83</v>
      </c>
      <c r="C9" s="196">
        <v>424.3</v>
      </c>
      <c r="D9" s="110">
        <v>130.5</v>
      </c>
      <c r="E9" s="110">
        <v>62.7</v>
      </c>
      <c r="F9" s="110">
        <v>141.2</v>
      </c>
      <c r="G9" s="110">
        <v>89.9</v>
      </c>
      <c r="H9" s="193">
        <f t="shared" si="0"/>
        <v>0</v>
      </c>
      <c r="I9" s="196">
        <v>445.9</v>
      </c>
      <c r="J9" s="110">
        <v>156</v>
      </c>
      <c r="K9" s="110">
        <v>60.2</v>
      </c>
      <c r="L9" s="110">
        <v>134.8</v>
      </c>
      <c r="M9" s="110">
        <v>95</v>
      </c>
      <c r="N9" s="193">
        <f t="shared" si="1"/>
        <v>-0.10000000000002274</v>
      </c>
    </row>
    <row r="10" spans="2:14" ht="12.75">
      <c r="B10" s="107"/>
      <c r="C10" s="195"/>
      <c r="D10" s="41"/>
      <c r="E10" s="41"/>
      <c r="F10" s="41"/>
      <c r="G10" s="41"/>
      <c r="H10" s="193">
        <f t="shared" si="0"/>
        <v>0</v>
      </c>
      <c r="I10" s="195"/>
      <c r="J10" s="41"/>
      <c r="K10" s="41"/>
      <c r="L10" s="41"/>
      <c r="M10" s="41"/>
      <c r="N10" s="193">
        <f t="shared" si="1"/>
        <v>0</v>
      </c>
    </row>
    <row r="11" spans="2:14" ht="12.75">
      <c r="B11" s="112" t="s">
        <v>106</v>
      </c>
      <c r="C11" s="195">
        <v>-20.3</v>
      </c>
      <c r="D11" s="41">
        <v>-4.5</v>
      </c>
      <c r="E11" s="41">
        <v>-4.8</v>
      </c>
      <c r="F11" s="41">
        <v>-5.6</v>
      </c>
      <c r="G11" s="41">
        <v>-5.4</v>
      </c>
      <c r="H11" s="193">
        <f t="shared" si="0"/>
        <v>0</v>
      </c>
      <c r="I11" s="195">
        <v>-17.3</v>
      </c>
      <c r="J11" s="41">
        <v>-5.3</v>
      </c>
      <c r="K11" s="41">
        <v>-3.8</v>
      </c>
      <c r="L11" s="41">
        <v>-4.3</v>
      </c>
      <c r="M11" s="41">
        <v>-4</v>
      </c>
      <c r="N11" s="193">
        <f t="shared" si="1"/>
        <v>0.09999999999999787</v>
      </c>
    </row>
    <row r="12" spans="2:14" ht="12.75">
      <c r="B12" s="112" t="s">
        <v>52</v>
      </c>
      <c r="C12" s="195">
        <v>-468.5</v>
      </c>
      <c r="D12" s="41">
        <v>-169.2</v>
      </c>
      <c r="E12" s="41">
        <v>-75.6</v>
      </c>
      <c r="F12" s="41">
        <v>-124.4</v>
      </c>
      <c r="G12" s="41">
        <v>-99.2</v>
      </c>
      <c r="H12" s="193">
        <f t="shared" si="0"/>
        <v>-0.10000000000002274</v>
      </c>
      <c r="I12" s="195">
        <v>-455.9</v>
      </c>
      <c r="J12" s="41">
        <v>-138</v>
      </c>
      <c r="K12" s="41">
        <v>-66.5</v>
      </c>
      <c r="L12" s="41">
        <v>-154</v>
      </c>
      <c r="M12" s="41">
        <v>-97.4</v>
      </c>
      <c r="N12" s="193">
        <f t="shared" si="1"/>
        <v>0</v>
      </c>
    </row>
    <row r="13" spans="2:14" ht="12.75">
      <c r="B13" s="190" t="s">
        <v>15</v>
      </c>
      <c r="C13" s="195">
        <v>-134.1</v>
      </c>
      <c r="D13" s="41">
        <v>-50.6</v>
      </c>
      <c r="E13" s="41">
        <v>-23.4</v>
      </c>
      <c r="F13" s="41">
        <v>-37.5</v>
      </c>
      <c r="G13" s="41">
        <v>-22.5</v>
      </c>
      <c r="H13" s="193">
        <f t="shared" si="0"/>
        <v>-0.09999999999999432</v>
      </c>
      <c r="I13" s="195">
        <v>-161.7</v>
      </c>
      <c r="J13" s="41">
        <v>-51.4</v>
      </c>
      <c r="K13" s="41">
        <v>-18.2</v>
      </c>
      <c r="L13" s="41">
        <v>-56.2</v>
      </c>
      <c r="M13" s="41">
        <v>-35.9</v>
      </c>
      <c r="N13" s="193">
        <f t="shared" si="1"/>
        <v>0</v>
      </c>
    </row>
    <row r="14" spans="2:14" ht="12.75">
      <c r="B14" s="191" t="s">
        <v>74</v>
      </c>
      <c r="C14" s="195">
        <v>-139.2</v>
      </c>
      <c r="D14" s="41">
        <v>-35.1</v>
      </c>
      <c r="E14" s="41">
        <v>-26.2</v>
      </c>
      <c r="F14" s="41">
        <v>-39</v>
      </c>
      <c r="G14" s="41">
        <v>-38.9</v>
      </c>
      <c r="H14" s="193">
        <f t="shared" si="0"/>
        <v>0</v>
      </c>
      <c r="I14" s="195">
        <v>-137.6</v>
      </c>
      <c r="J14" s="41">
        <v>-33.5</v>
      </c>
      <c r="K14" s="41">
        <v>-28</v>
      </c>
      <c r="L14" s="41">
        <v>-40.6</v>
      </c>
      <c r="M14" s="41">
        <v>-35.5</v>
      </c>
      <c r="N14" s="193">
        <f t="shared" si="1"/>
        <v>0</v>
      </c>
    </row>
    <row r="15" spans="2:14" ht="12.75">
      <c r="B15" s="190" t="s">
        <v>107</v>
      </c>
      <c r="C15" s="195">
        <v>-157.1</v>
      </c>
      <c r="D15" s="41">
        <v>-54.6</v>
      </c>
      <c r="E15" s="41">
        <v>-18</v>
      </c>
      <c r="F15" s="41">
        <v>-44.9</v>
      </c>
      <c r="G15" s="41">
        <v>-39.5</v>
      </c>
      <c r="H15" s="193">
        <f t="shared" si="0"/>
        <v>-0.09999999999999432</v>
      </c>
      <c r="I15" s="195">
        <v>-142.1</v>
      </c>
      <c r="J15" s="41">
        <v>-49.2</v>
      </c>
      <c r="K15" s="41">
        <v>-21.9</v>
      </c>
      <c r="L15" s="41">
        <v>-49.4</v>
      </c>
      <c r="M15" s="41">
        <v>-21.6</v>
      </c>
      <c r="N15" s="193">
        <f t="shared" si="1"/>
        <v>0</v>
      </c>
    </row>
    <row r="16" spans="2:14" ht="12.75">
      <c r="B16" s="190" t="s">
        <v>14</v>
      </c>
      <c r="C16" s="195">
        <v>0</v>
      </c>
      <c r="D16" s="41">
        <v>0</v>
      </c>
      <c r="E16" s="41">
        <v>0</v>
      </c>
      <c r="F16" s="41">
        <v>-0.4</v>
      </c>
      <c r="G16" s="41">
        <v>0.4</v>
      </c>
      <c r="H16" s="193">
        <f t="shared" si="0"/>
        <v>0</v>
      </c>
      <c r="I16" s="195">
        <v>5.2</v>
      </c>
      <c r="J16" s="41">
        <v>1.8</v>
      </c>
      <c r="K16" s="41">
        <v>1</v>
      </c>
      <c r="L16" s="41">
        <v>1.6</v>
      </c>
      <c r="M16" s="41">
        <v>0.7</v>
      </c>
      <c r="N16" s="193">
        <f t="shared" si="1"/>
        <v>0.09999999999999964</v>
      </c>
    </row>
    <row r="17" spans="2:14" ht="12.75">
      <c r="B17" s="190" t="s">
        <v>241</v>
      </c>
      <c r="C17" s="195">
        <v>-38.2</v>
      </c>
      <c r="D17" s="41">
        <v>-28.9</v>
      </c>
      <c r="E17" s="41">
        <v>-7.9</v>
      </c>
      <c r="F17" s="41">
        <v>-2.5</v>
      </c>
      <c r="G17" s="41">
        <v>1.2</v>
      </c>
      <c r="H17" s="193">
        <f t="shared" si="0"/>
        <v>-0.10000000000000853</v>
      </c>
      <c r="I17" s="195">
        <v>-19.6</v>
      </c>
      <c r="J17" s="41">
        <v>-5.7</v>
      </c>
      <c r="K17" s="41">
        <v>0.7</v>
      </c>
      <c r="L17" s="41">
        <v>-9.4</v>
      </c>
      <c r="M17" s="41">
        <v>-5.2</v>
      </c>
      <c r="N17" s="193">
        <f t="shared" si="1"/>
        <v>0</v>
      </c>
    </row>
    <row r="18" spans="2:14" ht="12.75">
      <c r="B18" s="113" t="s">
        <v>22</v>
      </c>
      <c r="C18" s="196">
        <v>-488.8</v>
      </c>
      <c r="D18" s="110">
        <v>-173.7</v>
      </c>
      <c r="E18" s="110">
        <v>-80.5</v>
      </c>
      <c r="F18" s="110">
        <v>-130</v>
      </c>
      <c r="G18" s="110">
        <v>-104.7</v>
      </c>
      <c r="H18" s="193">
        <f t="shared" si="0"/>
        <v>0.0999999999999659</v>
      </c>
      <c r="I18" s="196">
        <v>-473.2</v>
      </c>
      <c r="J18" s="110">
        <v>-143.4</v>
      </c>
      <c r="K18" s="110">
        <v>-70.2</v>
      </c>
      <c r="L18" s="110">
        <v>-158.3</v>
      </c>
      <c r="M18" s="110">
        <v>-101.3</v>
      </c>
      <c r="N18" s="193">
        <f t="shared" si="1"/>
        <v>0</v>
      </c>
    </row>
    <row r="19" spans="2:14" ht="12.75">
      <c r="B19" s="112"/>
      <c r="C19" s="195"/>
      <c r="D19" s="41"/>
      <c r="E19" s="41"/>
      <c r="F19" s="41"/>
      <c r="G19" s="41"/>
      <c r="H19" s="193">
        <f t="shared" si="0"/>
        <v>0</v>
      </c>
      <c r="I19" s="195"/>
      <c r="J19" s="41"/>
      <c r="K19" s="41"/>
      <c r="L19" s="41"/>
      <c r="M19" s="41"/>
      <c r="N19" s="193">
        <f t="shared" si="1"/>
        <v>0</v>
      </c>
    </row>
    <row r="20" spans="2:14" ht="13.5" thickBot="1">
      <c r="B20" s="115" t="s">
        <v>122</v>
      </c>
      <c r="C20" s="197">
        <v>-64.5</v>
      </c>
      <c r="D20" s="52">
        <v>-43.2</v>
      </c>
      <c r="E20" s="52">
        <v>-17.8</v>
      </c>
      <c r="F20" s="52">
        <v>11.2</v>
      </c>
      <c r="G20" s="52">
        <v>-14.7</v>
      </c>
      <c r="H20" s="193">
        <f t="shared" si="0"/>
        <v>0</v>
      </c>
      <c r="I20" s="197">
        <v>-27.3</v>
      </c>
      <c r="J20" s="52">
        <v>12.6</v>
      </c>
      <c r="K20" s="52">
        <v>-10</v>
      </c>
      <c r="L20" s="52">
        <v>-23.5</v>
      </c>
      <c r="M20" s="52">
        <v>-6.4</v>
      </c>
      <c r="N20" s="193">
        <f t="shared" si="1"/>
        <v>0</v>
      </c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3">
    <mergeCell ref="C2:M2"/>
    <mergeCell ref="C5:G5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12.75">
      <c r="B2" s="129" t="s">
        <v>51</v>
      </c>
      <c r="C2" s="199"/>
      <c r="D2" s="199"/>
      <c r="E2" s="17"/>
      <c r="F2" s="17"/>
    </row>
    <row r="3" spans="2:4" ht="12.75">
      <c r="B3" s="132"/>
      <c r="C3" s="140"/>
      <c r="D3" s="140"/>
    </row>
    <row r="4" spans="2:6" ht="25.5">
      <c r="B4" s="141"/>
      <c r="C4" s="31" t="s">
        <v>234</v>
      </c>
      <c r="D4" s="31" t="s">
        <v>217</v>
      </c>
      <c r="E4" s="32" t="s">
        <v>117</v>
      </c>
      <c r="F4" s="33" t="s">
        <v>118</v>
      </c>
    </row>
    <row r="5" spans="2:6" ht="12.75">
      <c r="B5" s="47"/>
      <c r="C5" s="142"/>
      <c r="D5" s="142"/>
      <c r="E5" s="143"/>
      <c r="F5" s="144"/>
    </row>
    <row r="6" spans="2:6" ht="24.75" customHeight="1">
      <c r="B6" s="145" t="s">
        <v>19</v>
      </c>
      <c r="C6" s="200" t="s">
        <v>173</v>
      </c>
      <c r="D6" s="200"/>
      <c r="E6" s="146" t="s">
        <v>116</v>
      </c>
      <c r="F6" s="147" t="s">
        <v>173</v>
      </c>
    </row>
    <row r="7" spans="2:6" ht="12.75">
      <c r="B7" s="132" t="s">
        <v>20</v>
      </c>
      <c r="C7" s="148"/>
      <c r="D7" s="148"/>
      <c r="E7" s="149"/>
      <c r="F7" s="43"/>
    </row>
    <row r="8" spans="2:6" ht="12.75">
      <c r="B8" s="46" t="s">
        <v>32</v>
      </c>
      <c r="C8" s="41">
        <v>33035</v>
      </c>
      <c r="D8" s="41">
        <v>33033</v>
      </c>
      <c r="E8" s="42">
        <f>C8/D8-1</f>
        <v>6.054551509104833E-05</v>
      </c>
      <c r="F8" s="43">
        <f>C8-D8</f>
        <v>2</v>
      </c>
    </row>
    <row r="9" spans="2:6" ht="12.75">
      <c r="B9" s="46" t="s">
        <v>33</v>
      </c>
      <c r="C9" s="41">
        <v>9</v>
      </c>
      <c r="D9" s="41">
        <v>9</v>
      </c>
      <c r="E9" s="42">
        <f aca="true" t="shared" si="0" ref="E9:E70">C9/D9-1</f>
        <v>0</v>
      </c>
      <c r="F9" s="43">
        <f aca="true" t="shared" si="1" ref="F9:F70">C9-D9</f>
        <v>0</v>
      </c>
    </row>
    <row r="10" spans="2:6" ht="12.75">
      <c r="B10" s="46" t="s">
        <v>34</v>
      </c>
      <c r="C10" s="41">
        <v>1145</v>
      </c>
      <c r="D10" s="41">
        <v>1164</v>
      </c>
      <c r="E10" s="42">
        <f t="shared" si="0"/>
        <v>-0.01632302405498287</v>
      </c>
      <c r="F10" s="43">
        <f t="shared" si="1"/>
        <v>-19</v>
      </c>
    </row>
    <row r="11" spans="2:6" ht="25.5">
      <c r="B11" s="46" t="s">
        <v>68</v>
      </c>
      <c r="C11" s="41">
        <v>721</v>
      </c>
      <c r="D11" s="41">
        <v>727</v>
      </c>
      <c r="E11" s="42">
        <f t="shared" si="0"/>
        <v>-0.008253094910591452</v>
      </c>
      <c r="F11" s="43">
        <f t="shared" si="1"/>
        <v>-6</v>
      </c>
    </row>
    <row r="12" spans="2:6" ht="12.75">
      <c r="B12" s="46" t="s">
        <v>35</v>
      </c>
      <c r="C12" s="41">
        <v>50</v>
      </c>
      <c r="D12" s="41">
        <v>51</v>
      </c>
      <c r="E12" s="42">
        <f t="shared" si="0"/>
        <v>-0.019607843137254943</v>
      </c>
      <c r="F12" s="43">
        <f t="shared" si="1"/>
        <v>-1</v>
      </c>
    </row>
    <row r="13" spans="2:6" ht="12.75">
      <c r="B13" s="46" t="s">
        <v>69</v>
      </c>
      <c r="C13" s="41">
        <v>198</v>
      </c>
      <c r="D13" s="41">
        <v>191</v>
      </c>
      <c r="E13" s="42">
        <f t="shared" si="0"/>
        <v>0.03664921465968596</v>
      </c>
      <c r="F13" s="43">
        <f t="shared" si="1"/>
        <v>7</v>
      </c>
    </row>
    <row r="14" spans="2:6" ht="12.75">
      <c r="B14" s="47" t="s">
        <v>27</v>
      </c>
      <c r="C14" s="41">
        <v>989</v>
      </c>
      <c r="D14" s="41">
        <v>993</v>
      </c>
      <c r="E14" s="42">
        <f t="shared" si="0"/>
        <v>-0.004028197381671705</v>
      </c>
      <c r="F14" s="43">
        <f t="shared" si="1"/>
        <v>-4</v>
      </c>
    </row>
    <row r="15" spans="2:6" ht="12.75">
      <c r="B15" s="47" t="s">
        <v>28</v>
      </c>
      <c r="C15" s="41">
        <v>69</v>
      </c>
      <c r="D15" s="41">
        <v>71</v>
      </c>
      <c r="E15" s="42">
        <f t="shared" si="0"/>
        <v>-0.028169014084507005</v>
      </c>
      <c r="F15" s="43">
        <f t="shared" si="1"/>
        <v>-2</v>
      </c>
    </row>
    <row r="16" spans="2:6" ht="12.75">
      <c r="B16" s="46"/>
      <c r="C16" s="40"/>
      <c r="D16" s="40"/>
      <c r="E16" s="58"/>
      <c r="F16" s="150"/>
    </row>
    <row r="17" spans="2:6" ht="12.75">
      <c r="B17" s="135" t="s">
        <v>88</v>
      </c>
      <c r="C17" s="37">
        <v>36216</v>
      </c>
      <c r="D17" s="37">
        <v>36239</v>
      </c>
      <c r="E17" s="38">
        <f t="shared" si="0"/>
        <v>-0.00063467534976136</v>
      </c>
      <c r="F17" s="39">
        <f t="shared" si="1"/>
        <v>-23</v>
      </c>
    </row>
    <row r="18" spans="2:6" ht="12.75">
      <c r="B18" s="137"/>
      <c r="C18" s="48"/>
      <c r="D18" s="48"/>
      <c r="E18" s="49"/>
      <c r="F18" s="50"/>
    </row>
    <row r="19" spans="2:6" ht="12.75">
      <c r="B19" s="132" t="s">
        <v>43</v>
      </c>
      <c r="C19" s="151"/>
      <c r="D19" s="151"/>
      <c r="E19" s="42"/>
      <c r="F19" s="152"/>
    </row>
    <row r="20" spans="2:6" ht="12.75">
      <c r="B20" s="46" t="s">
        <v>98</v>
      </c>
      <c r="C20" s="41">
        <v>2269</v>
      </c>
      <c r="D20" s="41">
        <v>3378</v>
      </c>
      <c r="E20" s="42">
        <f t="shared" si="0"/>
        <v>-0.3283007696862048</v>
      </c>
      <c r="F20" s="43">
        <f t="shared" si="1"/>
        <v>-1109</v>
      </c>
    </row>
    <row r="21" spans="2:6" ht="12.75">
      <c r="B21" s="46" t="s">
        <v>99</v>
      </c>
      <c r="C21" s="41">
        <v>3851</v>
      </c>
      <c r="D21" s="41">
        <v>4086</v>
      </c>
      <c r="E21" s="42">
        <f t="shared" si="0"/>
        <v>-0.057513460597161004</v>
      </c>
      <c r="F21" s="43">
        <f t="shared" si="1"/>
        <v>-235</v>
      </c>
    </row>
    <row r="22" spans="2:6" ht="12.75">
      <c r="B22" s="46" t="s">
        <v>100</v>
      </c>
      <c r="C22" s="41">
        <v>5</v>
      </c>
      <c r="D22" s="41">
        <v>48</v>
      </c>
      <c r="E22" s="42">
        <f t="shared" si="0"/>
        <v>-0.8958333333333334</v>
      </c>
      <c r="F22" s="43">
        <f t="shared" si="1"/>
        <v>-43</v>
      </c>
    </row>
    <row r="23" spans="2:6" ht="12.75">
      <c r="B23" s="46" t="s">
        <v>242</v>
      </c>
      <c r="C23" s="41">
        <v>561</v>
      </c>
      <c r="D23" s="41">
        <v>171</v>
      </c>
      <c r="E23" s="42">
        <f t="shared" si="0"/>
        <v>2.280701754385965</v>
      </c>
      <c r="F23" s="43">
        <f t="shared" si="1"/>
        <v>390</v>
      </c>
    </row>
    <row r="24" spans="2:6" ht="12.75">
      <c r="B24" s="46" t="s">
        <v>71</v>
      </c>
      <c r="C24" s="41">
        <v>201</v>
      </c>
      <c r="D24" s="41">
        <v>307</v>
      </c>
      <c r="E24" s="42">
        <f t="shared" si="0"/>
        <v>-0.3452768729641694</v>
      </c>
      <c r="F24" s="43">
        <f t="shared" si="1"/>
        <v>-106</v>
      </c>
    </row>
    <row r="25" spans="2:6" ht="12.75">
      <c r="B25" s="46" t="s">
        <v>72</v>
      </c>
      <c r="C25" s="41">
        <v>3679</v>
      </c>
      <c r="D25" s="41">
        <v>2827</v>
      </c>
      <c r="E25" s="42">
        <f t="shared" si="0"/>
        <v>0.30137955429784213</v>
      </c>
      <c r="F25" s="43">
        <f t="shared" si="1"/>
        <v>852</v>
      </c>
    </row>
    <row r="26" spans="2:6" ht="12.75">
      <c r="B26" s="46"/>
      <c r="C26" s="151"/>
      <c r="D26" s="151"/>
      <c r="E26" s="42"/>
      <c r="F26" s="152"/>
    </row>
    <row r="27" spans="2:6" ht="12.75">
      <c r="B27" s="46" t="s">
        <v>128</v>
      </c>
      <c r="C27" s="41">
        <v>6</v>
      </c>
      <c r="D27" s="41">
        <v>88</v>
      </c>
      <c r="E27" s="42">
        <f t="shared" si="0"/>
        <v>-0.9318181818181819</v>
      </c>
      <c r="F27" s="152">
        <f t="shared" si="1"/>
        <v>-82</v>
      </c>
    </row>
    <row r="28" spans="2:6" ht="12.75">
      <c r="B28" s="46"/>
      <c r="C28" s="151"/>
      <c r="D28" s="151"/>
      <c r="E28" s="42"/>
      <c r="F28" s="152"/>
    </row>
    <row r="29" spans="2:6" ht="12.75">
      <c r="B29" s="135" t="s">
        <v>93</v>
      </c>
      <c r="C29" s="37">
        <v>10572</v>
      </c>
      <c r="D29" s="37">
        <v>10905</v>
      </c>
      <c r="E29" s="38">
        <f t="shared" si="0"/>
        <v>-0.03053645116918846</v>
      </c>
      <c r="F29" s="39">
        <f t="shared" si="1"/>
        <v>-333</v>
      </c>
    </row>
    <row r="30" spans="2:6" ht="12.75">
      <c r="B30" s="153"/>
      <c r="C30" s="154"/>
      <c r="D30" s="154"/>
      <c r="E30" s="155"/>
      <c r="F30" s="156"/>
    </row>
    <row r="31" spans="2:6" ht="13.5" thickBot="1">
      <c r="B31" s="157" t="s">
        <v>36</v>
      </c>
      <c r="C31" s="158">
        <v>46788</v>
      </c>
      <c r="D31" s="158">
        <v>47144</v>
      </c>
      <c r="E31" s="159">
        <f t="shared" si="0"/>
        <v>-0.007551332088919005</v>
      </c>
      <c r="F31" s="160">
        <f t="shared" si="1"/>
        <v>-356</v>
      </c>
    </row>
    <row r="32" spans="2:6" ht="13.5" thickTop="1">
      <c r="B32" s="137"/>
      <c r="C32" s="48"/>
      <c r="D32" s="48"/>
      <c r="E32" s="161"/>
      <c r="F32" s="43"/>
    </row>
    <row r="33" spans="2:6" ht="12.75">
      <c r="B33" s="137"/>
      <c r="C33" s="48"/>
      <c r="D33" s="48"/>
      <c r="E33" s="161"/>
      <c r="F33" s="43"/>
    </row>
    <row r="34" spans="2:6" ht="21.75" customHeight="1">
      <c r="B34" s="162" t="s">
        <v>94</v>
      </c>
      <c r="C34" s="200" t="s">
        <v>173</v>
      </c>
      <c r="D34" s="200"/>
      <c r="E34" s="146" t="s">
        <v>116</v>
      </c>
      <c r="F34" s="147" t="s">
        <v>173</v>
      </c>
    </row>
    <row r="35" spans="2:6" ht="12.75">
      <c r="B35" s="132" t="s">
        <v>95</v>
      </c>
      <c r="C35" s="151"/>
      <c r="D35" s="151"/>
      <c r="E35" s="149"/>
      <c r="F35" s="43"/>
    </row>
    <row r="36" spans="2:6" ht="12.75">
      <c r="B36" s="46" t="s">
        <v>96</v>
      </c>
      <c r="C36" s="41">
        <v>5900</v>
      </c>
      <c r="D36" s="41">
        <v>5900</v>
      </c>
      <c r="E36" s="133">
        <f t="shared" si="0"/>
        <v>0</v>
      </c>
      <c r="F36" s="43">
        <f t="shared" si="1"/>
        <v>0</v>
      </c>
    </row>
    <row r="37" spans="2:6" ht="12.75">
      <c r="B37" s="46" t="s">
        <v>174</v>
      </c>
      <c r="C37" s="41">
        <v>1740</v>
      </c>
      <c r="D37" s="41">
        <v>1740</v>
      </c>
      <c r="E37" s="133">
        <f t="shared" si="0"/>
        <v>0</v>
      </c>
      <c r="F37" s="43">
        <f t="shared" si="1"/>
        <v>0</v>
      </c>
    </row>
    <row r="38" spans="2:6" ht="12.75">
      <c r="B38" s="46" t="s">
        <v>175</v>
      </c>
      <c r="C38" s="41">
        <v>-186</v>
      </c>
      <c r="D38" s="41">
        <v>-49</v>
      </c>
      <c r="E38" s="133">
        <f t="shared" si="0"/>
        <v>2.795918367346939</v>
      </c>
      <c r="F38" s="43">
        <f t="shared" si="1"/>
        <v>-137</v>
      </c>
    </row>
    <row r="39" spans="2:6" ht="12.75">
      <c r="B39" s="163" t="s">
        <v>126</v>
      </c>
      <c r="C39" s="164">
        <v>22037</v>
      </c>
      <c r="D39" s="164">
        <v>20856</v>
      </c>
      <c r="E39" s="165">
        <f t="shared" si="0"/>
        <v>0.05662639048715001</v>
      </c>
      <c r="F39" s="166">
        <f t="shared" si="1"/>
        <v>1181</v>
      </c>
    </row>
    <row r="40" spans="2:6" ht="12.75">
      <c r="B40" s="137" t="s">
        <v>57</v>
      </c>
      <c r="C40" s="48">
        <v>29491</v>
      </c>
      <c r="D40" s="48">
        <v>28447</v>
      </c>
      <c r="E40" s="138">
        <f t="shared" si="0"/>
        <v>0.0366998277498507</v>
      </c>
      <c r="F40" s="50">
        <f t="shared" si="1"/>
        <v>1044</v>
      </c>
    </row>
    <row r="41" spans="2:6" ht="12.75">
      <c r="B41" s="167" t="s">
        <v>127</v>
      </c>
      <c r="C41" s="41">
        <v>5</v>
      </c>
      <c r="D41" s="41">
        <v>6</v>
      </c>
      <c r="E41" s="133">
        <f t="shared" si="0"/>
        <v>-0.16666666666666663</v>
      </c>
      <c r="F41" s="43">
        <f t="shared" si="1"/>
        <v>-1</v>
      </c>
    </row>
    <row r="42" spans="2:6" ht="12.75">
      <c r="B42" s="137"/>
      <c r="C42" s="48"/>
      <c r="D42" s="48"/>
      <c r="E42" s="138"/>
      <c r="F42" s="50"/>
    </row>
    <row r="43" spans="2:6" ht="12.75">
      <c r="B43" s="135" t="s">
        <v>58</v>
      </c>
      <c r="C43" s="37">
        <v>29496</v>
      </c>
      <c r="D43" s="37">
        <v>28453</v>
      </c>
      <c r="E43" s="136">
        <f t="shared" si="0"/>
        <v>0.03665694302885458</v>
      </c>
      <c r="F43" s="39">
        <f t="shared" si="1"/>
        <v>1043</v>
      </c>
    </row>
    <row r="44" spans="2:6" ht="12.75">
      <c r="B44" s="46"/>
      <c r="C44" s="151"/>
      <c r="D44" s="151"/>
      <c r="E44" s="133"/>
      <c r="F44" s="152"/>
    </row>
    <row r="45" spans="2:6" ht="12.75">
      <c r="B45" s="132" t="s">
        <v>59</v>
      </c>
      <c r="C45" s="151"/>
      <c r="D45" s="151"/>
      <c r="E45" s="133"/>
      <c r="F45" s="152"/>
    </row>
    <row r="46" spans="2:6" ht="12.75">
      <c r="B46" s="46" t="s">
        <v>85</v>
      </c>
      <c r="C46" s="41">
        <v>5358</v>
      </c>
      <c r="D46" s="41">
        <v>5385</v>
      </c>
      <c r="E46" s="133">
        <f t="shared" si="0"/>
        <v>-0.005013927576601684</v>
      </c>
      <c r="F46" s="43">
        <f t="shared" si="1"/>
        <v>-27</v>
      </c>
    </row>
    <row r="47" spans="2:6" ht="12.75">
      <c r="B47" s="46" t="s">
        <v>176</v>
      </c>
      <c r="C47" s="41">
        <v>504</v>
      </c>
      <c r="D47" s="41">
        <v>502</v>
      </c>
      <c r="E47" s="133"/>
      <c r="F47" s="43"/>
    </row>
    <row r="48" spans="2:6" ht="12.75">
      <c r="B48" s="46" t="s">
        <v>86</v>
      </c>
      <c r="C48" s="41">
        <v>1433</v>
      </c>
      <c r="D48" s="41">
        <v>1405</v>
      </c>
      <c r="E48" s="133">
        <f t="shared" si="0"/>
        <v>0.01992882562277587</v>
      </c>
      <c r="F48" s="43">
        <f t="shared" si="1"/>
        <v>28</v>
      </c>
    </row>
    <row r="49" spans="2:6" ht="12.75">
      <c r="B49" s="46" t="s">
        <v>60</v>
      </c>
      <c r="C49" s="41">
        <v>1525</v>
      </c>
      <c r="D49" s="41">
        <v>1533</v>
      </c>
      <c r="E49" s="133">
        <f t="shared" si="0"/>
        <v>-0.005218525766470972</v>
      </c>
      <c r="F49" s="43">
        <f t="shared" si="1"/>
        <v>-8</v>
      </c>
    </row>
    <row r="50" spans="2:6" ht="12.75">
      <c r="B50" s="167" t="s">
        <v>177</v>
      </c>
      <c r="C50" s="41">
        <v>1992</v>
      </c>
      <c r="D50" s="41">
        <v>1970</v>
      </c>
      <c r="E50" s="133">
        <f t="shared" si="0"/>
        <v>0.01116751269035543</v>
      </c>
      <c r="F50" s="43">
        <f t="shared" si="1"/>
        <v>22</v>
      </c>
    </row>
    <row r="51" spans="2:6" ht="12.75">
      <c r="B51" s="167" t="s">
        <v>114</v>
      </c>
      <c r="C51" s="41">
        <v>58</v>
      </c>
      <c r="D51" s="41">
        <v>58</v>
      </c>
      <c r="E51" s="133">
        <f t="shared" si="0"/>
        <v>0</v>
      </c>
      <c r="F51" s="43">
        <f t="shared" si="1"/>
        <v>0</v>
      </c>
    </row>
    <row r="52" spans="2:6" ht="12.75">
      <c r="B52" s="163"/>
      <c r="C52" s="163"/>
      <c r="D52" s="163"/>
      <c r="E52" s="168"/>
      <c r="F52" s="169"/>
    </row>
    <row r="53" spans="2:6" ht="12.75">
      <c r="B53" s="135" t="s">
        <v>108</v>
      </c>
      <c r="C53" s="37">
        <v>10870</v>
      </c>
      <c r="D53" s="37">
        <v>10853</v>
      </c>
      <c r="E53" s="136">
        <f t="shared" si="0"/>
        <v>0.0015663871740532187</v>
      </c>
      <c r="F53" s="39">
        <f t="shared" si="1"/>
        <v>17</v>
      </c>
    </row>
    <row r="54" spans="2:6" ht="12.75">
      <c r="B54" s="46"/>
      <c r="C54" s="46"/>
      <c r="D54" s="46"/>
      <c r="E54" s="170"/>
      <c r="F54" s="171"/>
    </row>
    <row r="55" spans="2:6" ht="12.75">
      <c r="B55" s="132" t="s">
        <v>109</v>
      </c>
      <c r="C55" s="132"/>
      <c r="D55" s="132"/>
      <c r="E55" s="172"/>
      <c r="F55" s="173"/>
    </row>
    <row r="56" spans="2:6" ht="12.75">
      <c r="B56" s="46" t="s">
        <v>44</v>
      </c>
      <c r="C56" s="41">
        <v>3905</v>
      </c>
      <c r="D56" s="41">
        <v>4033</v>
      </c>
      <c r="E56" s="133">
        <f t="shared" si="0"/>
        <v>-0.03173816017852715</v>
      </c>
      <c r="F56" s="43">
        <f t="shared" si="1"/>
        <v>-128</v>
      </c>
    </row>
    <row r="57" spans="2:6" ht="12.75">
      <c r="B57" s="46" t="s">
        <v>85</v>
      </c>
      <c r="C57" s="41">
        <v>889</v>
      </c>
      <c r="D57" s="41">
        <v>2276</v>
      </c>
      <c r="E57" s="133">
        <f t="shared" si="0"/>
        <v>-0.609402460456942</v>
      </c>
      <c r="F57" s="43">
        <f t="shared" si="1"/>
        <v>-1387</v>
      </c>
    </row>
    <row r="58" spans="2:6" ht="12.75">
      <c r="B58" s="46" t="s">
        <v>45</v>
      </c>
      <c r="C58" s="41">
        <v>364</v>
      </c>
      <c r="D58" s="41">
        <v>124</v>
      </c>
      <c r="E58" s="133">
        <f t="shared" si="0"/>
        <v>1.935483870967742</v>
      </c>
      <c r="F58" s="43">
        <f t="shared" si="1"/>
        <v>240</v>
      </c>
    </row>
    <row r="59" spans="2:6" ht="12.75">
      <c r="B59" s="46" t="s">
        <v>46</v>
      </c>
      <c r="C59" s="41">
        <v>117</v>
      </c>
      <c r="D59" s="41">
        <v>184</v>
      </c>
      <c r="E59" s="133">
        <f t="shared" si="0"/>
        <v>-0.36413043478260865</v>
      </c>
      <c r="F59" s="43">
        <f t="shared" si="1"/>
        <v>-67</v>
      </c>
    </row>
    <row r="60" spans="2:6" ht="12.75">
      <c r="B60" s="46" t="s">
        <v>176</v>
      </c>
      <c r="C60" s="41">
        <v>404</v>
      </c>
      <c r="D60" s="41">
        <v>375</v>
      </c>
      <c r="E60" s="133"/>
      <c r="F60" s="43"/>
    </row>
    <row r="61" spans="2:6" ht="12.75">
      <c r="B61" s="46" t="s">
        <v>86</v>
      </c>
      <c r="C61" s="41">
        <v>549</v>
      </c>
      <c r="D61" s="41">
        <v>645</v>
      </c>
      <c r="E61" s="133">
        <f t="shared" si="0"/>
        <v>-0.14883720930232558</v>
      </c>
      <c r="F61" s="43">
        <f t="shared" si="1"/>
        <v>-96</v>
      </c>
    </row>
    <row r="62" spans="2:6" ht="12.75">
      <c r="B62" s="46" t="s">
        <v>60</v>
      </c>
      <c r="C62" s="41">
        <v>194</v>
      </c>
      <c r="D62" s="41">
        <v>186</v>
      </c>
      <c r="E62" s="133">
        <f t="shared" si="0"/>
        <v>0.043010752688172005</v>
      </c>
      <c r="F62" s="43">
        <f t="shared" si="1"/>
        <v>8</v>
      </c>
    </row>
    <row r="63" spans="2:6" ht="12.75">
      <c r="B63" s="46"/>
      <c r="C63" s="41"/>
      <c r="D63" s="41"/>
      <c r="E63" s="133"/>
      <c r="F63" s="43"/>
    </row>
    <row r="64" spans="2:6" ht="12.75">
      <c r="B64" s="46" t="s">
        <v>178</v>
      </c>
      <c r="C64" s="41">
        <v>0</v>
      </c>
      <c r="D64" s="41">
        <v>15</v>
      </c>
      <c r="E64" s="133">
        <f>C64/D64-1</f>
        <v>-1</v>
      </c>
      <c r="F64" s="43">
        <f>C64-D64</f>
        <v>-15</v>
      </c>
    </row>
    <row r="65" spans="2:6" ht="12.75">
      <c r="B65" s="46"/>
      <c r="C65" s="46"/>
      <c r="D65" s="46"/>
      <c r="E65" s="170"/>
      <c r="F65" s="171"/>
    </row>
    <row r="66" spans="2:6" ht="12.75">
      <c r="B66" s="135" t="s">
        <v>47</v>
      </c>
      <c r="C66" s="37">
        <v>6422</v>
      </c>
      <c r="D66" s="37">
        <v>7838</v>
      </c>
      <c r="E66" s="136">
        <f t="shared" si="0"/>
        <v>-0.18065833120694053</v>
      </c>
      <c r="F66" s="39">
        <f t="shared" si="1"/>
        <v>-1416</v>
      </c>
    </row>
    <row r="67" spans="2:6" ht="12.75">
      <c r="B67" s="167"/>
      <c r="C67" s="167"/>
      <c r="D67" s="167"/>
      <c r="E67" s="170"/>
      <c r="F67" s="174"/>
    </row>
    <row r="68" spans="2:6" ht="12.75">
      <c r="B68" s="135" t="s">
        <v>48</v>
      </c>
      <c r="C68" s="37">
        <v>17292</v>
      </c>
      <c r="D68" s="37">
        <v>18691</v>
      </c>
      <c r="E68" s="136">
        <f t="shared" si="0"/>
        <v>-0.07484885773901873</v>
      </c>
      <c r="F68" s="39">
        <f t="shared" si="1"/>
        <v>-1399</v>
      </c>
    </row>
    <row r="69" spans="2:6" ht="12.75">
      <c r="B69" s="175"/>
      <c r="C69" s="175"/>
      <c r="D69" s="175"/>
      <c r="E69" s="176"/>
      <c r="F69" s="177"/>
    </row>
    <row r="70" spans="2:6" ht="13.5" thickBot="1">
      <c r="B70" s="157" t="s">
        <v>37</v>
      </c>
      <c r="C70" s="52">
        <v>46788</v>
      </c>
      <c r="D70" s="52">
        <v>47144</v>
      </c>
      <c r="E70" s="61">
        <f t="shared" si="0"/>
        <v>-0.007551332088919005</v>
      </c>
      <c r="F70" s="54">
        <f t="shared" si="1"/>
        <v>-356</v>
      </c>
    </row>
    <row r="71" ht="13.5" thickTop="1"/>
  </sheetData>
  <sheetProtection/>
  <mergeCells count="3">
    <mergeCell ref="C2:D2"/>
    <mergeCell ref="C6:D6"/>
    <mergeCell ref="C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4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4" width="17.7109375" style="17" customWidth="1"/>
    <col min="5" max="6" width="13.7109375" style="19" customWidth="1"/>
    <col min="7" max="16384" width="9.140625" style="17" customWidth="1"/>
  </cols>
  <sheetData>
    <row r="2" spans="2:4" ht="21" customHeight="1">
      <c r="B2" s="28" t="s">
        <v>42</v>
      </c>
      <c r="C2" s="130"/>
      <c r="D2" s="130"/>
    </row>
    <row r="3" ht="12.75">
      <c r="B3" s="46"/>
    </row>
    <row r="4" spans="2:9" ht="63.75">
      <c r="B4" s="30"/>
      <c r="C4" s="31" t="s">
        <v>232</v>
      </c>
      <c r="D4" s="31" t="s">
        <v>233</v>
      </c>
      <c r="E4" s="32" t="s">
        <v>240</v>
      </c>
      <c r="F4" s="33" t="s">
        <v>239</v>
      </c>
      <c r="G4" s="25"/>
      <c r="I4" s="26"/>
    </row>
    <row r="5" spans="2:6" ht="12.75">
      <c r="B5" s="131"/>
      <c r="C5" s="198" t="s">
        <v>173</v>
      </c>
      <c r="D5" s="198"/>
      <c r="E5" s="34" t="s">
        <v>116</v>
      </c>
      <c r="F5" s="35" t="s">
        <v>173</v>
      </c>
    </row>
    <row r="6" spans="2:5" ht="12.75">
      <c r="B6" s="132" t="s">
        <v>53</v>
      </c>
      <c r="C6" s="41"/>
      <c r="D6" s="41"/>
      <c r="E6" s="133"/>
    </row>
    <row r="7" spans="2:6" ht="12.75">
      <c r="B7" s="46" t="s">
        <v>162</v>
      </c>
      <c r="C7" s="41">
        <v>1180</v>
      </c>
      <c r="D7" s="41">
        <v>1074</v>
      </c>
      <c r="E7" s="133">
        <f>C7/D7-1</f>
        <v>0.09869646182495351</v>
      </c>
      <c r="F7" s="43">
        <f>C7-D7</f>
        <v>106</v>
      </c>
    </row>
    <row r="8" spans="2:6" ht="12.75">
      <c r="B8" s="46" t="s">
        <v>54</v>
      </c>
      <c r="C8" s="41"/>
      <c r="D8" s="41"/>
      <c r="E8" s="133"/>
      <c r="F8" s="43"/>
    </row>
    <row r="9" spans="2:6" ht="25.5">
      <c r="B9" s="134" t="s">
        <v>38</v>
      </c>
      <c r="C9" s="41">
        <v>7</v>
      </c>
      <c r="D9" s="41">
        <v>0</v>
      </c>
      <c r="E9" s="133" t="e">
        <f aca="true" t="shared" si="0" ref="E9:E15">C9/D9-1</f>
        <v>#DIV/0!</v>
      </c>
      <c r="F9" s="43">
        <f aca="true" t="shared" si="1" ref="F9:F15">C9-D9</f>
        <v>7</v>
      </c>
    </row>
    <row r="10" spans="2:6" ht="12.75">
      <c r="B10" s="134" t="s">
        <v>106</v>
      </c>
      <c r="C10" s="41">
        <v>623</v>
      </c>
      <c r="D10" s="41">
        <v>549</v>
      </c>
      <c r="E10" s="133">
        <f t="shared" si="0"/>
        <v>0.13479052823315119</v>
      </c>
      <c r="F10" s="43">
        <f t="shared" si="1"/>
        <v>74</v>
      </c>
    </row>
    <row r="11" spans="2:6" ht="12.75">
      <c r="B11" s="134" t="s">
        <v>163</v>
      </c>
      <c r="C11" s="41">
        <v>-22</v>
      </c>
      <c r="D11" s="41">
        <v>-9</v>
      </c>
      <c r="E11" s="133">
        <f t="shared" si="0"/>
        <v>1.4444444444444446</v>
      </c>
      <c r="F11" s="43">
        <f t="shared" si="1"/>
        <v>-13</v>
      </c>
    </row>
    <row r="12" spans="2:6" ht="12.75">
      <c r="B12" s="134" t="s">
        <v>164</v>
      </c>
      <c r="C12" s="41">
        <v>1</v>
      </c>
      <c r="D12" s="41">
        <v>50</v>
      </c>
      <c r="E12" s="133">
        <f t="shared" si="0"/>
        <v>-0.98</v>
      </c>
      <c r="F12" s="43">
        <f t="shared" si="1"/>
        <v>-49</v>
      </c>
    </row>
    <row r="13" spans="2:6" ht="12.75">
      <c r="B13" s="134" t="s">
        <v>165</v>
      </c>
      <c r="C13" s="41">
        <v>4</v>
      </c>
      <c r="D13" s="41">
        <v>-1</v>
      </c>
      <c r="E13" s="133">
        <f t="shared" si="0"/>
        <v>-5</v>
      </c>
      <c r="F13" s="43">
        <f t="shared" si="1"/>
        <v>5</v>
      </c>
    </row>
    <row r="14" spans="2:6" ht="12.75">
      <c r="B14" s="134" t="s">
        <v>104</v>
      </c>
      <c r="C14" s="41">
        <v>340</v>
      </c>
      <c r="D14" s="41">
        <v>206</v>
      </c>
      <c r="E14" s="133">
        <f t="shared" si="0"/>
        <v>0.6504854368932038</v>
      </c>
      <c r="F14" s="43">
        <f t="shared" si="1"/>
        <v>134</v>
      </c>
    </row>
    <row r="15" spans="2:6" ht="12.75">
      <c r="B15" s="134" t="s">
        <v>16</v>
      </c>
      <c r="C15" s="41">
        <v>73</v>
      </c>
      <c r="D15" s="41">
        <v>-142</v>
      </c>
      <c r="E15" s="133">
        <f t="shared" si="0"/>
        <v>-1.5140845070422535</v>
      </c>
      <c r="F15" s="43">
        <f t="shared" si="1"/>
        <v>215</v>
      </c>
    </row>
    <row r="16" spans="2:6" ht="12.75">
      <c r="B16" s="134" t="s">
        <v>21</v>
      </c>
      <c r="C16" s="41">
        <v>-294</v>
      </c>
      <c r="D16" s="41">
        <v>-130</v>
      </c>
      <c r="E16" s="133">
        <f>C16/D16-1</f>
        <v>1.2615384615384615</v>
      </c>
      <c r="F16" s="43">
        <f>C16-D16</f>
        <v>-164</v>
      </c>
    </row>
    <row r="17" spans="2:6" ht="12.75">
      <c r="B17" s="46"/>
      <c r="C17" s="41"/>
      <c r="D17" s="41"/>
      <c r="E17" s="133"/>
      <c r="F17" s="43"/>
    </row>
    <row r="18" spans="2:6" ht="25.5">
      <c r="B18" s="135" t="s">
        <v>17</v>
      </c>
      <c r="C18" s="37">
        <v>1912</v>
      </c>
      <c r="D18" s="37">
        <v>1597</v>
      </c>
      <c r="E18" s="136">
        <f>C18/D18-1</f>
        <v>0.19724483406386972</v>
      </c>
      <c r="F18" s="39">
        <f>C18-D18</f>
        <v>315</v>
      </c>
    </row>
    <row r="19" spans="2:6" ht="12.75">
      <c r="B19" s="46" t="s">
        <v>18</v>
      </c>
      <c r="C19" s="41"/>
      <c r="D19" s="41"/>
      <c r="E19" s="133"/>
      <c r="F19" s="43"/>
    </row>
    <row r="20" spans="2:6" ht="12.75">
      <c r="B20" s="134" t="s">
        <v>179</v>
      </c>
      <c r="C20" s="41">
        <v>242</v>
      </c>
      <c r="D20" s="41">
        <v>301</v>
      </c>
      <c r="E20" s="133">
        <f aca="true" t="shared" si="2" ref="E20:E26">C20/D20-1</f>
        <v>-0.1960132890365448</v>
      </c>
      <c r="F20" s="43">
        <f aca="true" t="shared" si="3" ref="F20:F26">C20-D20</f>
        <v>-59</v>
      </c>
    </row>
    <row r="21" spans="2:6" ht="12.75">
      <c r="B21" s="134" t="s">
        <v>13</v>
      </c>
      <c r="C21" s="41">
        <v>1108</v>
      </c>
      <c r="D21" s="41">
        <v>843</v>
      </c>
      <c r="E21" s="133">
        <f t="shared" si="2"/>
        <v>0.3143534994068802</v>
      </c>
      <c r="F21" s="43">
        <f t="shared" si="3"/>
        <v>265</v>
      </c>
    </row>
    <row r="22" spans="2:6" ht="25.5">
      <c r="B22" s="134" t="s">
        <v>180</v>
      </c>
      <c r="C22" s="41">
        <v>30</v>
      </c>
      <c r="D22" s="41">
        <v>-54</v>
      </c>
      <c r="E22" s="133">
        <f>C22/D22-1</f>
        <v>-1.5555555555555556</v>
      </c>
      <c r="F22" s="43">
        <f>C22-D22</f>
        <v>84</v>
      </c>
    </row>
    <row r="23" spans="2:6" ht="12.75">
      <c r="B23" s="134" t="s">
        <v>77</v>
      </c>
      <c r="C23" s="41">
        <v>-95</v>
      </c>
      <c r="D23" s="41">
        <v>64</v>
      </c>
      <c r="E23" s="133">
        <f t="shared" si="2"/>
        <v>-2.484375</v>
      </c>
      <c r="F23" s="43">
        <f t="shared" si="3"/>
        <v>-159</v>
      </c>
    </row>
    <row r="24" spans="2:6" ht="12.75">
      <c r="B24" s="134" t="s">
        <v>78</v>
      </c>
      <c r="C24" s="41">
        <v>113</v>
      </c>
      <c r="D24" s="41">
        <v>1184</v>
      </c>
      <c r="E24" s="133">
        <f t="shared" si="2"/>
        <v>-0.9045608108108109</v>
      </c>
      <c r="F24" s="43">
        <f t="shared" si="3"/>
        <v>-1071</v>
      </c>
    </row>
    <row r="25" spans="2:6" ht="12.75">
      <c r="B25" s="134" t="s">
        <v>181</v>
      </c>
      <c r="C25" s="41">
        <v>-391</v>
      </c>
      <c r="D25" s="41">
        <v>-357</v>
      </c>
      <c r="E25" s="133">
        <f t="shared" si="2"/>
        <v>0.09523809523809534</v>
      </c>
      <c r="F25" s="43">
        <f t="shared" si="3"/>
        <v>-34</v>
      </c>
    </row>
    <row r="26" spans="2:6" ht="12.75">
      <c r="B26" s="134" t="s">
        <v>79</v>
      </c>
      <c r="C26" s="41">
        <v>-18</v>
      </c>
      <c r="D26" s="41">
        <v>0</v>
      </c>
      <c r="E26" s="133" t="e">
        <f t="shared" si="2"/>
        <v>#DIV/0!</v>
      </c>
      <c r="F26" s="43">
        <f t="shared" si="3"/>
        <v>-18</v>
      </c>
    </row>
    <row r="27" spans="2:6" ht="12.75">
      <c r="B27" s="46"/>
      <c r="C27" s="41"/>
      <c r="D27" s="41"/>
      <c r="E27" s="133"/>
      <c r="F27" s="43"/>
    </row>
    <row r="28" spans="2:6" ht="12.75">
      <c r="B28" s="135" t="s">
        <v>80</v>
      </c>
      <c r="C28" s="37">
        <v>2901</v>
      </c>
      <c r="D28" s="37">
        <v>3578</v>
      </c>
      <c r="E28" s="136">
        <f>C28/D28-1</f>
        <v>-0.18921185019564002</v>
      </c>
      <c r="F28" s="39">
        <f>C28-D28</f>
        <v>-677</v>
      </c>
    </row>
    <row r="29" spans="2:6" ht="12.75">
      <c r="B29" s="137"/>
      <c r="C29" s="48"/>
      <c r="D29" s="48"/>
      <c r="E29" s="138"/>
      <c r="F29" s="50"/>
    </row>
    <row r="30" spans="2:6" ht="25.5">
      <c r="B30" s="132" t="s">
        <v>4</v>
      </c>
      <c r="C30" s="41"/>
      <c r="D30" s="41"/>
      <c r="E30" s="133"/>
      <c r="F30" s="43"/>
    </row>
    <row r="31" spans="2:6" ht="25.5">
      <c r="B31" s="134" t="s">
        <v>121</v>
      </c>
      <c r="C31" s="41">
        <v>7</v>
      </c>
      <c r="D31" s="41">
        <v>14</v>
      </c>
      <c r="E31" s="133">
        <f>C31/D31-1</f>
        <v>-0.5</v>
      </c>
      <c r="F31" s="43">
        <f aca="true" t="shared" si="4" ref="F31:F36">C31-D31</f>
        <v>-7</v>
      </c>
    </row>
    <row r="32" spans="2:6" ht="25.5">
      <c r="B32" s="134" t="s">
        <v>166</v>
      </c>
      <c r="C32" s="41">
        <v>-710</v>
      </c>
      <c r="D32" s="41">
        <v>-761</v>
      </c>
      <c r="E32" s="133">
        <f>C32/D32-1</f>
        <v>-0.0670170827858082</v>
      </c>
      <c r="F32" s="43">
        <f>C32-D32</f>
        <v>51</v>
      </c>
    </row>
    <row r="33" spans="2:6" ht="25.5">
      <c r="B33" s="134" t="s">
        <v>214</v>
      </c>
      <c r="C33" s="41">
        <v>0</v>
      </c>
      <c r="D33" s="41">
        <v>-1</v>
      </c>
      <c r="E33" s="133">
        <f>C33/D33-1</f>
        <v>-1</v>
      </c>
      <c r="F33" s="43">
        <f>C33-D33</f>
        <v>1</v>
      </c>
    </row>
    <row r="34" spans="2:6" ht="12.75">
      <c r="B34" s="134" t="s">
        <v>16</v>
      </c>
      <c r="C34" s="41">
        <v>19</v>
      </c>
      <c r="D34" s="41">
        <v>9</v>
      </c>
      <c r="E34" s="133">
        <f>C34/D34-1</f>
        <v>1.1111111111111112</v>
      </c>
      <c r="F34" s="43">
        <f t="shared" si="4"/>
        <v>10</v>
      </c>
    </row>
    <row r="35" spans="2:6" ht="12.75">
      <c r="B35" s="46"/>
      <c r="C35" s="41"/>
      <c r="D35" s="41"/>
      <c r="E35" s="133"/>
      <c r="F35" s="43">
        <f t="shared" si="4"/>
        <v>0</v>
      </c>
    </row>
    <row r="36" spans="2:6" ht="12.75">
      <c r="B36" s="135" t="s">
        <v>167</v>
      </c>
      <c r="C36" s="37"/>
      <c r="D36" s="37"/>
      <c r="E36" s="136" t="e">
        <f>C36/D36-1</f>
        <v>#DIV/0!</v>
      </c>
      <c r="F36" s="39">
        <f t="shared" si="4"/>
        <v>0</v>
      </c>
    </row>
    <row r="37" spans="2:6" ht="12.75">
      <c r="B37" s="137"/>
      <c r="C37" s="48"/>
      <c r="D37" s="48"/>
      <c r="E37" s="138"/>
      <c r="F37" s="50"/>
    </row>
    <row r="38" spans="2:6" ht="12.75">
      <c r="B38" s="132" t="s">
        <v>168</v>
      </c>
      <c r="C38" s="41"/>
      <c r="D38" s="41"/>
      <c r="E38" s="133"/>
      <c r="F38" s="43"/>
    </row>
    <row r="39" spans="2:6" ht="12.75">
      <c r="B39" s="134" t="s">
        <v>169</v>
      </c>
      <c r="C39" s="41">
        <v>53</v>
      </c>
      <c r="D39" s="41">
        <v>145</v>
      </c>
      <c r="E39" s="133">
        <f aca="true" t="shared" si="5" ref="E39:E47">C39/D39-1</f>
        <v>-0.6344827586206896</v>
      </c>
      <c r="F39" s="43">
        <f aca="true" t="shared" si="6" ref="F39:F47">C39-D39</f>
        <v>-92</v>
      </c>
    </row>
    <row r="40" spans="2:6" ht="12.75">
      <c r="B40" s="134" t="s">
        <v>206</v>
      </c>
      <c r="C40" s="41">
        <v>40</v>
      </c>
      <c r="D40" s="41">
        <v>960</v>
      </c>
      <c r="E40" s="133">
        <f t="shared" si="5"/>
        <v>-0.9583333333333334</v>
      </c>
      <c r="F40" s="43">
        <f t="shared" si="6"/>
        <v>-920</v>
      </c>
    </row>
    <row r="41" spans="2:6" ht="12.75">
      <c r="B41" s="134" t="s">
        <v>91</v>
      </c>
      <c r="C41" s="41">
        <v>-221</v>
      </c>
      <c r="D41" s="41">
        <v>-61</v>
      </c>
      <c r="E41" s="133">
        <f t="shared" si="5"/>
        <v>2.622950819672131</v>
      </c>
      <c r="F41" s="43">
        <f t="shared" si="6"/>
        <v>-160</v>
      </c>
    </row>
    <row r="42" spans="2:6" ht="12.75">
      <c r="B42" s="134" t="s">
        <v>92</v>
      </c>
      <c r="C42" s="41">
        <v>-1209</v>
      </c>
      <c r="D42" s="41">
        <v>-2683</v>
      </c>
      <c r="E42" s="133">
        <f t="shared" si="5"/>
        <v>-0.5493850167722698</v>
      </c>
      <c r="F42" s="43">
        <f t="shared" si="6"/>
        <v>1474</v>
      </c>
    </row>
    <row r="43" spans="2:6" ht="12.75">
      <c r="B43" s="134" t="s">
        <v>10</v>
      </c>
      <c r="C43" s="41">
        <v>-13</v>
      </c>
      <c r="D43" s="41">
        <v>-14</v>
      </c>
      <c r="E43" s="133">
        <f t="shared" si="5"/>
        <v>-0.0714285714285714</v>
      </c>
      <c r="F43" s="43">
        <f t="shared" si="6"/>
        <v>1</v>
      </c>
    </row>
    <row r="44" spans="2:6" ht="12.75">
      <c r="B44" s="134" t="s">
        <v>210</v>
      </c>
      <c r="C44" s="41">
        <v>84</v>
      </c>
      <c r="D44" s="41">
        <v>83</v>
      </c>
      <c r="E44" s="133">
        <f>C44/D44-1</f>
        <v>0.012048192771084265</v>
      </c>
      <c r="F44" s="43">
        <f>C44-D44</f>
        <v>1</v>
      </c>
    </row>
    <row r="45" spans="2:6" ht="12.75">
      <c r="B45" s="134" t="s">
        <v>211</v>
      </c>
      <c r="C45" s="41">
        <v>-25</v>
      </c>
      <c r="D45" s="41">
        <v>-35</v>
      </c>
      <c r="E45" s="133">
        <f t="shared" si="5"/>
        <v>-0.2857142857142857</v>
      </c>
      <c r="F45" s="43">
        <f t="shared" si="6"/>
        <v>10</v>
      </c>
    </row>
    <row r="46" spans="2:6" ht="12.75">
      <c r="B46" s="134" t="s">
        <v>5</v>
      </c>
      <c r="C46" s="41">
        <v>-74</v>
      </c>
      <c r="D46" s="41">
        <v>-101</v>
      </c>
      <c r="E46" s="133">
        <f t="shared" si="5"/>
        <v>-0.26732673267326734</v>
      </c>
      <c r="F46" s="43">
        <f t="shared" si="6"/>
        <v>27</v>
      </c>
    </row>
    <row r="47" spans="2:6" ht="12.75">
      <c r="B47" s="134" t="s">
        <v>16</v>
      </c>
      <c r="C47" s="41">
        <v>0</v>
      </c>
      <c r="D47" s="41">
        <v>-2</v>
      </c>
      <c r="E47" s="133">
        <f t="shared" si="5"/>
        <v>-1</v>
      </c>
      <c r="F47" s="43">
        <f t="shared" si="6"/>
        <v>2</v>
      </c>
    </row>
    <row r="48" spans="2:6" ht="12.75">
      <c r="B48" s="46"/>
      <c r="C48" s="41"/>
      <c r="D48" s="41"/>
      <c r="E48" s="133"/>
      <c r="F48" s="43"/>
    </row>
    <row r="49" spans="2:6" ht="12.75">
      <c r="B49" s="135" t="s">
        <v>75</v>
      </c>
      <c r="C49" s="37">
        <v>-1365</v>
      </c>
      <c r="D49" s="37">
        <v>-1708</v>
      </c>
      <c r="E49" s="136">
        <f>C49/D49-1</f>
        <v>-0.2008196721311475</v>
      </c>
      <c r="F49" s="39">
        <f>C49-D49</f>
        <v>343</v>
      </c>
    </row>
    <row r="50" spans="2:6" ht="12.75">
      <c r="B50" s="132"/>
      <c r="C50" s="48"/>
      <c r="D50" s="48"/>
      <c r="E50" s="138"/>
      <c r="F50" s="50"/>
    </row>
    <row r="51" spans="2:6" ht="12.75">
      <c r="B51" s="132" t="s">
        <v>11</v>
      </c>
      <c r="C51" s="48">
        <v>852</v>
      </c>
      <c r="D51" s="48">
        <v>1131</v>
      </c>
      <c r="E51" s="138">
        <f>C51/D51-1</f>
        <v>-0.24668435013262602</v>
      </c>
      <c r="F51" s="50">
        <f>C51-D51</f>
        <v>-279</v>
      </c>
    </row>
    <row r="52" spans="2:6" ht="12.75">
      <c r="B52" s="132" t="s">
        <v>170</v>
      </c>
      <c r="C52" s="48">
        <v>2826</v>
      </c>
      <c r="D52" s="48">
        <v>1947</v>
      </c>
      <c r="E52" s="133">
        <f>C52/D52-1</f>
        <v>0.45146379044684126</v>
      </c>
      <c r="F52" s="50">
        <f>C52-D52</f>
        <v>879</v>
      </c>
    </row>
    <row r="53" spans="2:6" ht="12.75">
      <c r="B53" s="132"/>
      <c r="C53" s="48"/>
      <c r="D53" s="48"/>
      <c r="E53" s="138"/>
      <c r="F53" s="50"/>
    </row>
    <row r="54" spans="2:6" ht="13.5" thickBot="1">
      <c r="B54" s="139" t="s">
        <v>103</v>
      </c>
      <c r="C54" s="52">
        <v>3678</v>
      </c>
      <c r="D54" s="52">
        <v>3078</v>
      </c>
      <c r="E54" s="61">
        <f>C54/D54-1</f>
        <v>0.1949317738791423</v>
      </c>
      <c r="F54" s="54">
        <f>C54-D54</f>
        <v>600</v>
      </c>
    </row>
    <row r="55" ht="13.5" thickTop="1"/>
  </sheetData>
  <sheetProtection/>
  <mergeCells count="1"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A33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12.75">
      <c r="B2" s="98" t="s">
        <v>56</v>
      </c>
      <c r="C2" s="201" t="s">
        <v>173</v>
      </c>
      <c r="D2" s="201"/>
      <c r="E2" s="201"/>
      <c r="F2" s="201"/>
      <c r="G2" s="201"/>
      <c r="H2" s="201"/>
      <c r="I2" s="201"/>
      <c r="K2" s="98" t="s">
        <v>56</v>
      </c>
      <c r="L2" s="201" t="s">
        <v>116</v>
      </c>
      <c r="M2" s="201"/>
      <c r="N2" s="201"/>
      <c r="O2" s="201"/>
      <c r="P2" s="201"/>
      <c r="Q2" s="201"/>
      <c r="R2" s="201"/>
    </row>
    <row r="3" spans="2:11" s="20" customFormat="1" ht="12.75">
      <c r="B3" s="99"/>
      <c r="K3" s="99"/>
    </row>
    <row r="4" spans="2:18" ht="25.5">
      <c r="B4" s="189" t="s">
        <v>235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237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7" t="s">
        <v>81</v>
      </c>
      <c r="L7" s="108">
        <f aca="true" t="shared" si="0" ref="L7:P9">C7/C54-1</f>
        <v>0.08538899430740043</v>
      </c>
      <c r="M7" s="108">
        <f t="shared" si="0"/>
        <v>-0.07375602870250564</v>
      </c>
      <c r="N7" s="108">
        <f t="shared" si="0"/>
        <v>0.3214285714285714</v>
      </c>
      <c r="O7" s="108">
        <f t="shared" si="0"/>
        <v>-0.3258785942492013</v>
      </c>
      <c r="P7" s="108">
        <f t="shared" si="0"/>
        <v>0.30434782608695654</v>
      </c>
      <c r="Q7" s="108"/>
      <c r="R7" s="108">
        <f>I7/I54-1</f>
        <v>-0.07001462701121408</v>
      </c>
    </row>
    <row r="8" spans="2:18" ht="12.75">
      <c r="B8" s="107" t="s">
        <v>82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7" t="s">
        <v>82</v>
      </c>
      <c r="L8" s="108">
        <f t="shared" si="0"/>
        <v>0.43333333333333335</v>
      </c>
      <c r="M8" s="108">
        <f t="shared" si="0"/>
        <v>-0.038461538461538436</v>
      </c>
      <c r="N8" s="108">
        <f t="shared" si="0"/>
        <v>-0.11853448275862066</v>
      </c>
      <c r="O8" s="108">
        <f t="shared" si="0"/>
        <v>0.7218045112781954</v>
      </c>
      <c r="P8" s="108">
        <f t="shared" si="0"/>
        <v>0.040000000000000036</v>
      </c>
      <c r="Q8" s="108">
        <f>H8/H55-1</f>
        <v>0.036772216547497516</v>
      </c>
      <c r="R8" s="108"/>
    </row>
    <row r="9" spans="2:18" ht="12.75">
      <c r="B9" s="109" t="s">
        <v>83</v>
      </c>
      <c r="C9" s="110">
        <v>1617</v>
      </c>
      <c r="D9" s="110">
        <v>7949</v>
      </c>
      <c r="E9" s="110">
        <v>1264</v>
      </c>
      <c r="F9" s="110">
        <v>651</v>
      </c>
      <c r="G9" s="110">
        <v>86</v>
      </c>
      <c r="H9" s="110">
        <v>-2030</v>
      </c>
      <c r="I9" s="37">
        <v>9537</v>
      </c>
      <c r="K9" s="109" t="s">
        <v>83</v>
      </c>
      <c r="L9" s="111">
        <f t="shared" si="0"/>
        <v>0.16835260115606943</v>
      </c>
      <c r="M9" s="111">
        <f t="shared" si="0"/>
        <v>-0.07343513229980181</v>
      </c>
      <c r="N9" s="111">
        <f t="shared" si="0"/>
        <v>-0.10985915492957743</v>
      </c>
      <c r="O9" s="111">
        <f t="shared" si="0"/>
        <v>-0.14229249011857703</v>
      </c>
      <c r="P9" s="111">
        <f t="shared" si="0"/>
        <v>0.21126760563380276</v>
      </c>
      <c r="Q9" s="111">
        <f>H9/H56-1</f>
        <v>0.036772216547497516</v>
      </c>
      <c r="R9" s="111">
        <f>I9/I56-1</f>
        <v>-0.07001462701121408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</row>
    <row r="11" spans="2:18" ht="12.75">
      <c r="B11" s="112" t="s">
        <v>106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12" t="s">
        <v>106</v>
      </c>
      <c r="L11" s="108">
        <f aca="true" t="shared" si="1" ref="L11:P18">C11/C58-1</f>
        <v>0.48677248677248675</v>
      </c>
      <c r="M11" s="108">
        <f t="shared" si="1"/>
        <v>-0.11363636363636365</v>
      </c>
      <c r="N11" s="108">
        <f t="shared" si="1"/>
        <v>0.023696682464454888</v>
      </c>
      <c r="O11" s="108">
        <f t="shared" si="1"/>
        <v>-0.18000000000000005</v>
      </c>
      <c r="P11" s="108">
        <f t="shared" si="1"/>
        <v>0</v>
      </c>
      <c r="Q11" s="108"/>
      <c r="R11" s="108">
        <f aca="true" t="shared" si="2" ref="R11:R18">I11/I58-1</f>
        <v>0.13479052823315119</v>
      </c>
    </row>
    <row r="12" spans="2:18" ht="12.75">
      <c r="B12" s="112" t="s">
        <v>52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12" t="s">
        <v>52</v>
      </c>
      <c r="L12" s="108">
        <f t="shared" si="1"/>
        <v>0.0402542372881356</v>
      </c>
      <c r="M12" s="108">
        <f t="shared" si="1"/>
        <v>-0.09990673816740503</v>
      </c>
      <c r="N12" s="108">
        <f t="shared" si="1"/>
        <v>0.056198347107438096</v>
      </c>
      <c r="O12" s="108">
        <f t="shared" si="1"/>
        <v>-0.13346613545816732</v>
      </c>
      <c r="P12" s="108">
        <f t="shared" si="1"/>
        <v>0.15476190476190466</v>
      </c>
      <c r="Q12" s="108">
        <f aca="true" t="shared" si="3" ref="Q12:Q18">H12/H59-1</f>
        <v>0.033129459734964284</v>
      </c>
      <c r="R12" s="108">
        <f t="shared" si="2"/>
        <v>-0.11148689455248217</v>
      </c>
    </row>
    <row r="13" spans="2:18" ht="12.75">
      <c r="B13" s="190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90" t="s">
        <v>15</v>
      </c>
      <c r="L13" s="108">
        <f t="shared" si="1"/>
        <v>-0.12765957446808507</v>
      </c>
      <c r="M13" s="108">
        <f t="shared" si="1"/>
        <v>-0.1287143064212205</v>
      </c>
      <c r="N13" s="108">
        <f t="shared" si="1"/>
        <v>1.6749999999999998</v>
      </c>
      <c r="O13" s="108">
        <f t="shared" si="1"/>
        <v>-0.14939759036144573</v>
      </c>
      <c r="P13" s="108">
        <f t="shared" si="1"/>
        <v>0</v>
      </c>
      <c r="Q13" s="108">
        <f t="shared" si="3"/>
        <v>0.4258188824662814</v>
      </c>
      <c r="R13" s="108">
        <f t="shared" si="2"/>
        <v>-0.1500930032908857</v>
      </c>
    </row>
    <row r="14" spans="2:18" ht="12.75">
      <c r="B14" s="191" t="s">
        <v>74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91" t="s">
        <v>74</v>
      </c>
      <c r="L14" s="108">
        <f t="shared" si="1"/>
        <v>0.04048582995951411</v>
      </c>
      <c r="M14" s="108">
        <f t="shared" si="1"/>
        <v>0.15053763440860224</v>
      </c>
      <c r="N14" s="108">
        <f t="shared" si="1"/>
        <v>-0.03816793893129766</v>
      </c>
      <c r="O14" s="108">
        <f t="shared" si="1"/>
        <v>0.02941176470588225</v>
      </c>
      <c r="P14" s="108">
        <f t="shared" si="1"/>
        <v>0</v>
      </c>
      <c r="Q14" s="108" t="e">
        <f t="shared" si="3"/>
        <v>#DIV/0!</v>
      </c>
      <c r="R14" s="108">
        <f t="shared" si="2"/>
        <v>0.02235469448584193</v>
      </c>
    </row>
    <row r="15" spans="2:18" ht="12.75">
      <c r="B15" s="190" t="s">
        <v>107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90" t="s">
        <v>107</v>
      </c>
      <c r="L15" s="108">
        <f t="shared" si="1"/>
        <v>-0.009569377990430672</v>
      </c>
      <c r="M15" s="108">
        <f t="shared" si="1"/>
        <v>-0.0968992248062015</v>
      </c>
      <c r="N15" s="108">
        <f t="shared" si="1"/>
        <v>-0.2931034482758621</v>
      </c>
      <c r="O15" s="108">
        <f t="shared" si="1"/>
        <v>-0.22580645161290325</v>
      </c>
      <c r="P15" s="108">
        <f t="shared" si="1"/>
        <v>0.19354838709677424</v>
      </c>
      <c r="Q15" s="108">
        <f t="shared" si="3"/>
        <v>-0.11387900355871883</v>
      </c>
      <c r="R15" s="108">
        <f t="shared" si="2"/>
        <v>-0.09442724458204332</v>
      </c>
    </row>
    <row r="16" spans="2:18" ht="12.75">
      <c r="B16" s="190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90" t="s">
        <v>14</v>
      </c>
      <c r="L16" s="108">
        <f t="shared" si="1"/>
        <v>-0.0423728813559322</v>
      </c>
      <c r="M16" s="108">
        <f t="shared" si="1"/>
        <v>-0.3076923076923077</v>
      </c>
      <c r="N16" s="108">
        <f t="shared" si="1"/>
        <v>0</v>
      </c>
      <c r="O16" s="108" t="e">
        <f t="shared" si="1"/>
        <v>#DIV/0!</v>
      </c>
      <c r="P16" s="108" t="e">
        <f t="shared" si="1"/>
        <v>#DIV/0!</v>
      </c>
      <c r="Q16" s="108">
        <f t="shared" si="3"/>
        <v>0.050000000000000044</v>
      </c>
      <c r="R16" s="108">
        <f t="shared" si="2"/>
        <v>-0.035532994923857864</v>
      </c>
    </row>
    <row r="17" spans="2:18" ht="12.75">
      <c r="B17" s="190" t="s">
        <v>241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90" t="s">
        <v>241</v>
      </c>
      <c r="L17" s="108">
        <f t="shared" si="1"/>
        <v>0.44999999999999996</v>
      </c>
      <c r="M17" s="108">
        <f t="shared" si="1"/>
        <v>3.196078431372549</v>
      </c>
      <c r="N17" s="108">
        <f t="shared" si="1"/>
        <v>-0.38596491228070173</v>
      </c>
      <c r="O17" s="108">
        <f t="shared" si="1"/>
        <v>0.045454545454545414</v>
      </c>
      <c r="P17" s="108">
        <f t="shared" si="1"/>
        <v>-3.5</v>
      </c>
      <c r="Q17" s="108">
        <f t="shared" si="3"/>
        <v>-1</v>
      </c>
      <c r="R17" s="108">
        <f t="shared" si="2"/>
        <v>0.9705882352941178</v>
      </c>
    </row>
    <row r="18" spans="2:18" ht="12.75">
      <c r="B18" s="113" t="s">
        <v>22</v>
      </c>
      <c r="C18" s="110">
        <v>-772</v>
      </c>
      <c r="D18" s="110">
        <v>-7760</v>
      </c>
      <c r="E18" s="110">
        <v>-855</v>
      </c>
      <c r="F18" s="110">
        <v>-517</v>
      </c>
      <c r="G18" s="110">
        <v>-102</v>
      </c>
      <c r="H18" s="110">
        <v>2027</v>
      </c>
      <c r="I18" s="37">
        <v>-7979</v>
      </c>
      <c r="K18" s="113" t="s">
        <v>22</v>
      </c>
      <c r="L18" s="111">
        <f t="shared" si="1"/>
        <v>0.16792738275340402</v>
      </c>
      <c r="M18" s="111">
        <f t="shared" si="1"/>
        <v>-0.09997680352586402</v>
      </c>
      <c r="N18" s="111">
        <f t="shared" si="1"/>
        <v>0.047794117647058876</v>
      </c>
      <c r="O18" s="111">
        <f t="shared" si="1"/>
        <v>-0.14119601328903653</v>
      </c>
      <c r="P18" s="111">
        <f t="shared" si="1"/>
        <v>0.146067415730337</v>
      </c>
      <c r="Q18" s="111">
        <f t="shared" si="3"/>
        <v>0.033129459734964284</v>
      </c>
      <c r="R18" s="111">
        <f t="shared" si="2"/>
        <v>-0.09617127322156771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108"/>
      <c r="M19" s="108"/>
      <c r="N19" s="108"/>
      <c r="O19" s="108"/>
      <c r="P19" s="108"/>
      <c r="Q19" s="108"/>
      <c r="R19" s="114"/>
    </row>
    <row r="20" spans="2:18" ht="13.5" thickBot="1">
      <c r="B20" s="115" t="s">
        <v>122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5" t="s">
        <v>122</v>
      </c>
      <c r="L20" s="116">
        <f aca="true" t="shared" si="4" ref="L20:R20">C20/C67-1</f>
        <v>0.16874135546334723</v>
      </c>
      <c r="M20" s="116">
        <f t="shared" si="4"/>
        <v>-5.395348837209302</v>
      </c>
      <c r="N20" s="116">
        <f t="shared" si="4"/>
        <v>-0.32284768211920534</v>
      </c>
      <c r="O20" s="116">
        <f t="shared" si="4"/>
        <v>-0.14649681528662417</v>
      </c>
      <c r="P20" s="116">
        <f t="shared" si="4"/>
        <v>-0.11111111111111116</v>
      </c>
      <c r="Q20" s="116">
        <f t="shared" si="4"/>
        <v>-1.75</v>
      </c>
      <c r="R20" s="116">
        <f t="shared" si="4"/>
        <v>0.0918009810791871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-31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I22/I69-1</f>
        <v>-0.7891156462585034</v>
      </c>
    </row>
    <row r="23" spans="2:18" ht="25.5">
      <c r="B23" s="112" t="s">
        <v>84</v>
      </c>
      <c r="C23" s="41"/>
      <c r="D23" s="41">
        <v>-7</v>
      </c>
      <c r="E23" s="41"/>
      <c r="F23" s="41"/>
      <c r="G23" s="41"/>
      <c r="H23" s="41"/>
      <c r="I23" s="48">
        <v>-7</v>
      </c>
      <c r="K23" s="112" t="s">
        <v>84</v>
      </c>
      <c r="L23" s="108"/>
      <c r="M23" s="108" t="e">
        <f>D23/D70-1</f>
        <v>#DIV/0!</v>
      </c>
      <c r="N23" s="108"/>
      <c r="O23" s="108"/>
      <c r="P23" s="108"/>
      <c r="Q23" s="108"/>
      <c r="R23" s="108" t="e">
        <f>I23/I70-1</f>
        <v>#DIV/0!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1520</v>
      </c>
      <c r="K25" s="118" t="s">
        <v>123</v>
      </c>
      <c r="L25" s="111"/>
      <c r="M25" s="111"/>
      <c r="N25" s="111"/>
      <c r="O25" s="111"/>
      <c r="P25" s="111"/>
      <c r="Q25" s="111"/>
      <c r="R25" s="119">
        <f>I25/I72-1</f>
        <v>0.1875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-340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I27/I74-1</f>
        <v>0.6504854368932038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1180</v>
      </c>
      <c r="K29" s="115" t="s">
        <v>120</v>
      </c>
      <c r="L29" s="121"/>
      <c r="M29" s="121"/>
      <c r="N29" s="121"/>
      <c r="O29" s="121"/>
      <c r="P29" s="121"/>
      <c r="Q29" s="121"/>
      <c r="R29" s="116">
        <f>I29/I76-1</f>
        <v>0.09869646182495351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</row>
    <row r="31" spans="2:1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108"/>
      <c r="M31" s="108"/>
      <c r="N31" s="108"/>
      <c r="O31" s="108"/>
      <c r="P31" s="108"/>
      <c r="Q31" s="108"/>
      <c r="R31" s="108"/>
    </row>
    <row r="32" spans="2:18" ht="12.75">
      <c r="B32" s="112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12" t="s">
        <v>25</v>
      </c>
      <c r="L32" s="108">
        <f aca="true" t="shared" si="5" ref="L32:R32">C32/C79-1</f>
        <v>-0.07663819365629299</v>
      </c>
      <c r="M32" s="108">
        <f t="shared" si="5"/>
        <v>-0.0892478381465166</v>
      </c>
      <c r="N32" s="108">
        <f t="shared" si="5"/>
        <v>0.01275746561185942</v>
      </c>
      <c r="O32" s="108">
        <f t="shared" si="5"/>
        <v>-0.05339345040341714</v>
      </c>
      <c r="P32" s="108">
        <f t="shared" si="5"/>
        <v>-0.02857142857142858</v>
      </c>
      <c r="Q32" s="108">
        <f t="shared" si="5"/>
        <v>-0.19278252611585944</v>
      </c>
      <c r="R32" s="108">
        <f t="shared" si="5"/>
        <v>-0.033630111884795255</v>
      </c>
    </row>
    <row r="33" spans="2:18" ht="25.5">
      <c r="B33" s="112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12" t="s">
        <v>29</v>
      </c>
      <c r="L33" s="108"/>
      <c r="M33" s="108">
        <f>D33/D80-1</f>
        <v>-0.06485084306095978</v>
      </c>
      <c r="N33" s="108"/>
      <c r="O33" s="108"/>
      <c r="P33" s="108"/>
      <c r="Q33" s="108"/>
      <c r="R33" s="108">
        <f>I33/I80-1</f>
        <v>-0.06485084306095978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251</v>
      </c>
      <c r="K34" s="112" t="s">
        <v>30</v>
      </c>
      <c r="L34" s="108"/>
      <c r="M34" s="108"/>
      <c r="N34" s="108"/>
      <c r="O34" s="108"/>
      <c r="P34" s="108"/>
      <c r="Q34" s="108"/>
      <c r="R34" s="108">
        <f>I34/I81-1</f>
        <v>0.10087719298245612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989</v>
      </c>
      <c r="K35" s="112" t="s">
        <v>31</v>
      </c>
      <c r="L35" s="108"/>
      <c r="M35" s="108"/>
      <c r="N35" s="108"/>
      <c r="O35" s="108"/>
      <c r="P35" s="108"/>
      <c r="Q35" s="108"/>
      <c r="R35" s="108">
        <f>I35/I82-1</f>
        <v>-0.21069433359936152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108"/>
      <c r="M36" s="108"/>
      <c r="N36" s="108"/>
      <c r="O36" s="108"/>
      <c r="P36" s="108"/>
      <c r="Q36" s="108"/>
      <c r="R36" s="108"/>
    </row>
    <row r="37" spans="2:1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46788</v>
      </c>
      <c r="K37" s="115" t="s">
        <v>62</v>
      </c>
      <c r="L37" s="116"/>
      <c r="M37" s="116"/>
      <c r="N37" s="116"/>
      <c r="O37" s="116"/>
      <c r="P37" s="116"/>
      <c r="Q37" s="116"/>
      <c r="R37" s="116">
        <f>I37/I84-1</f>
        <v>-0.038055881083081444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08"/>
      <c r="M38" s="108"/>
      <c r="N38" s="108"/>
      <c r="O38" s="108"/>
      <c r="P38" s="108"/>
      <c r="Q38" s="108"/>
      <c r="R38" s="108"/>
    </row>
    <row r="39" spans="2:18" ht="12.75">
      <c r="B39" s="112" t="s">
        <v>63</v>
      </c>
      <c r="C39" s="41"/>
      <c r="D39" s="41"/>
      <c r="E39" s="41"/>
      <c r="F39" s="41"/>
      <c r="G39" s="41"/>
      <c r="H39" s="41"/>
      <c r="I39" s="48">
        <v>29496</v>
      </c>
      <c r="K39" s="112" t="s">
        <v>63</v>
      </c>
      <c r="L39" s="108"/>
      <c r="M39" s="108"/>
      <c r="N39" s="108"/>
      <c r="O39" s="108"/>
      <c r="P39" s="108"/>
      <c r="Q39" s="108"/>
      <c r="R39" s="108">
        <f>I39/I86-1</f>
        <v>0.03818943367005745</v>
      </c>
    </row>
    <row r="40" spans="2:18" ht="12.75">
      <c r="B40" s="112" t="s">
        <v>64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12" t="s">
        <v>64</v>
      </c>
      <c r="L40" s="108">
        <f aca="true" t="shared" si="6" ref="L40:Q40">C40/C87-1</f>
        <v>-0.17699406723796973</v>
      </c>
      <c r="M40" s="108">
        <f t="shared" si="6"/>
        <v>-0.19452054794520546</v>
      </c>
      <c r="N40" s="108">
        <f t="shared" si="6"/>
        <v>0.015861027190332333</v>
      </c>
      <c r="O40" s="108">
        <f t="shared" si="6"/>
        <v>-0.0005151983513652647</v>
      </c>
      <c r="P40" s="108">
        <f t="shared" si="6"/>
        <v>0.4695652173913043</v>
      </c>
      <c r="Q40" s="108">
        <f t="shared" si="6"/>
        <v>-0.19051724137931036</v>
      </c>
      <c r="R40" s="108">
        <f>I40/I87-1</f>
        <v>-0.07731237213308928</v>
      </c>
    </row>
    <row r="41" spans="2:18" ht="12.75">
      <c r="B41" s="112" t="s">
        <v>65</v>
      </c>
      <c r="C41" s="41"/>
      <c r="D41" s="41"/>
      <c r="E41" s="41"/>
      <c r="F41" s="41"/>
      <c r="G41" s="41"/>
      <c r="H41" s="41"/>
      <c r="I41" s="48">
        <v>6731</v>
      </c>
      <c r="K41" s="112" t="s">
        <v>65</v>
      </c>
      <c r="L41" s="108"/>
      <c r="M41" s="108"/>
      <c r="N41" s="108"/>
      <c r="O41" s="108"/>
      <c r="P41" s="108"/>
      <c r="Q41" s="108"/>
      <c r="R41" s="108">
        <f>I41/I88-1</f>
        <v>-0.24843680214381425</v>
      </c>
    </row>
    <row r="42" spans="2:18" ht="12.75">
      <c r="B42" s="112" t="s">
        <v>61</v>
      </c>
      <c r="C42" s="41"/>
      <c r="D42" s="41"/>
      <c r="E42" s="41"/>
      <c r="F42" s="41"/>
      <c r="G42" s="41"/>
      <c r="H42" s="41"/>
      <c r="I42" s="48">
        <v>1992</v>
      </c>
      <c r="K42" s="112" t="s">
        <v>61</v>
      </c>
      <c r="L42" s="108"/>
      <c r="M42" s="108"/>
      <c r="N42" s="108"/>
      <c r="O42" s="108"/>
      <c r="P42" s="108"/>
      <c r="Q42" s="108"/>
      <c r="R42" s="108">
        <f>I42/I89-1</f>
        <v>0.0035264483627204246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108"/>
      <c r="M43" s="108"/>
      <c r="N43" s="108"/>
      <c r="O43" s="108"/>
      <c r="P43" s="108"/>
      <c r="Q43" s="108"/>
      <c r="R43" s="108"/>
    </row>
    <row r="44" spans="2:1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46788</v>
      </c>
      <c r="K44" s="115" t="s">
        <v>66</v>
      </c>
      <c r="L44" s="116"/>
      <c r="M44" s="116"/>
      <c r="N44" s="116"/>
      <c r="O44" s="116"/>
      <c r="P44" s="116"/>
      <c r="Q44" s="116"/>
      <c r="R44" s="116">
        <f>I44/I91-1</f>
        <v>-0.038055881083081444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08"/>
      <c r="M45" s="108"/>
      <c r="N45" s="108"/>
      <c r="O45" s="108"/>
      <c r="P45" s="108"/>
      <c r="Q45" s="108"/>
      <c r="R45" s="108"/>
    </row>
    <row r="46" spans="2:1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108"/>
      <c r="M46" s="108"/>
      <c r="N46" s="108"/>
      <c r="O46" s="108"/>
      <c r="P46" s="108"/>
      <c r="Q46" s="108"/>
      <c r="R46" s="108"/>
    </row>
    <row r="47" spans="2:18" ht="26.25" thickBot="1">
      <c r="B47" s="123" t="s">
        <v>129</v>
      </c>
      <c r="C47" s="120">
        <v>-242</v>
      </c>
      <c r="D47" s="120">
        <v>-66</v>
      </c>
      <c r="E47" s="120">
        <v>-368</v>
      </c>
      <c r="F47" s="120">
        <v>-39</v>
      </c>
      <c r="G47" s="120">
        <v>-2</v>
      </c>
      <c r="H47" s="120">
        <v>7</v>
      </c>
      <c r="I47" s="52">
        <v>-710</v>
      </c>
      <c r="K47" s="123" t="s">
        <v>129</v>
      </c>
      <c r="L47" s="121">
        <f aca="true" t="shared" si="7" ref="L47:P48">C47/C94-1</f>
        <v>-0.3025936599423631</v>
      </c>
      <c r="M47" s="121">
        <f t="shared" si="7"/>
        <v>0.01538461538461533</v>
      </c>
      <c r="N47" s="121">
        <f t="shared" si="7"/>
        <v>0.05142857142857138</v>
      </c>
      <c r="O47" s="121">
        <f t="shared" si="7"/>
        <v>0.11428571428571432</v>
      </c>
      <c r="P47" s="121">
        <f t="shared" si="7"/>
        <v>-0.6</v>
      </c>
      <c r="Q47" s="121"/>
      <c r="R47" s="116">
        <f>I47/I94-1</f>
        <v>-0.0670170827858082</v>
      </c>
    </row>
    <row r="48" spans="2:18" ht="13.5" thickTop="1">
      <c r="B48" s="112" t="s">
        <v>67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12" t="s">
        <v>67</v>
      </c>
      <c r="L48" s="108">
        <f t="shared" si="7"/>
        <v>0.46460176991150437</v>
      </c>
      <c r="M48" s="108">
        <f t="shared" si="7"/>
        <v>-0.10602409638554222</v>
      </c>
      <c r="N48" s="108">
        <f t="shared" si="7"/>
        <v>0.2268041237113403</v>
      </c>
      <c r="O48" s="108">
        <f t="shared" si="7"/>
        <v>-0.05555555555555558</v>
      </c>
      <c r="P48" s="108">
        <f t="shared" si="7"/>
        <v>1</v>
      </c>
      <c r="Q48" s="108"/>
      <c r="R48" s="114">
        <f>I48/I95-1</f>
        <v>0.12960436562073663</v>
      </c>
    </row>
    <row r="49" spans="2:1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-45</v>
      </c>
      <c r="K49" s="124" t="s">
        <v>40</v>
      </c>
      <c r="L49" s="126"/>
      <c r="M49" s="126"/>
      <c r="N49" s="126"/>
      <c r="O49" s="126"/>
      <c r="P49" s="126"/>
      <c r="Q49" s="126"/>
      <c r="R49" s="126">
        <f>I49/I96-1</f>
        <v>0.09756097560975618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236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238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</row>
    <row r="52" spans="2:1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02" t="s">
        <v>173</v>
      </c>
      <c r="M52" s="202"/>
      <c r="N52" s="202"/>
      <c r="O52" s="202"/>
      <c r="P52" s="202"/>
      <c r="Q52" s="202"/>
      <c r="R52" s="202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81</v>
      </c>
      <c r="C54" s="41">
        <v>1054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v>10255</v>
      </c>
      <c r="K54" s="107" t="s">
        <v>81</v>
      </c>
      <c r="L54" s="43">
        <f aca="true" t="shared" si="8" ref="L54:R56">C7-C54</f>
        <v>90</v>
      </c>
      <c r="M54" s="43">
        <f t="shared" si="8"/>
        <v>-627</v>
      </c>
      <c r="N54" s="43">
        <f t="shared" si="8"/>
        <v>9</v>
      </c>
      <c r="O54" s="43">
        <f t="shared" si="8"/>
        <v>-204</v>
      </c>
      <c r="P54" s="43">
        <f t="shared" si="8"/>
        <v>14</v>
      </c>
      <c r="Q54" s="43">
        <f t="shared" si="8"/>
        <v>0</v>
      </c>
      <c r="R54" s="43">
        <f t="shared" si="8"/>
        <v>-718</v>
      </c>
    </row>
    <row r="55" spans="2:18" ht="12.75">
      <c r="B55" s="107" t="s">
        <v>82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7" t="s">
        <v>82</v>
      </c>
      <c r="L55" s="43">
        <f t="shared" si="8"/>
        <v>143</v>
      </c>
      <c r="M55" s="43">
        <f t="shared" si="8"/>
        <v>-3</v>
      </c>
      <c r="N55" s="43">
        <f t="shared" si="8"/>
        <v>-165</v>
      </c>
      <c r="O55" s="43">
        <f t="shared" si="8"/>
        <v>96</v>
      </c>
      <c r="P55" s="43">
        <f t="shared" si="8"/>
        <v>1</v>
      </c>
      <c r="Q55" s="43">
        <f t="shared" si="8"/>
        <v>-72</v>
      </c>
      <c r="R55" s="43">
        <f t="shared" si="8"/>
        <v>0</v>
      </c>
    </row>
    <row r="56" spans="2:18" ht="12.75">
      <c r="B56" s="109" t="s">
        <v>83</v>
      </c>
      <c r="C56" s="110">
        <v>1384</v>
      </c>
      <c r="D56" s="110">
        <v>8579</v>
      </c>
      <c r="E56" s="110">
        <v>1420</v>
      </c>
      <c r="F56" s="110">
        <v>759</v>
      </c>
      <c r="G56" s="110">
        <v>71</v>
      </c>
      <c r="H56" s="110">
        <v>-1958</v>
      </c>
      <c r="I56" s="37">
        <v>10255</v>
      </c>
      <c r="K56" s="109" t="s">
        <v>83</v>
      </c>
      <c r="L56" s="117">
        <f t="shared" si="8"/>
        <v>233</v>
      </c>
      <c r="M56" s="117">
        <f t="shared" si="8"/>
        <v>-630</v>
      </c>
      <c r="N56" s="117">
        <f t="shared" si="8"/>
        <v>-156</v>
      </c>
      <c r="O56" s="117">
        <f t="shared" si="8"/>
        <v>-108</v>
      </c>
      <c r="P56" s="117">
        <f t="shared" si="8"/>
        <v>15</v>
      </c>
      <c r="Q56" s="117">
        <f t="shared" si="8"/>
        <v>-72</v>
      </c>
      <c r="R56" s="117">
        <f t="shared" si="8"/>
        <v>-718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106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12" t="s">
        <v>106</v>
      </c>
      <c r="L58" s="43">
        <f aca="true" t="shared" si="9" ref="L58:R65">C11-C58</f>
        <v>-92</v>
      </c>
      <c r="M58" s="43">
        <f t="shared" si="9"/>
        <v>5</v>
      </c>
      <c r="N58" s="43">
        <f t="shared" si="9"/>
        <v>-5</v>
      </c>
      <c r="O58" s="43">
        <f t="shared" si="9"/>
        <v>18</v>
      </c>
      <c r="P58" s="43">
        <f t="shared" si="9"/>
        <v>0</v>
      </c>
      <c r="Q58" s="43">
        <f t="shared" si="9"/>
        <v>0</v>
      </c>
      <c r="R58" s="43">
        <f t="shared" si="9"/>
        <v>-74</v>
      </c>
    </row>
    <row r="59" spans="2:18" ht="12.75">
      <c r="B59" s="112" t="s">
        <v>52</v>
      </c>
      <c r="C59" s="41">
        <v>-472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v>-8279</v>
      </c>
      <c r="K59" s="112" t="s">
        <v>52</v>
      </c>
      <c r="L59" s="43">
        <f t="shared" si="9"/>
        <v>-19</v>
      </c>
      <c r="M59" s="43">
        <f t="shared" si="9"/>
        <v>857</v>
      </c>
      <c r="N59" s="43">
        <f t="shared" si="9"/>
        <v>-34</v>
      </c>
      <c r="O59" s="43">
        <f t="shared" si="9"/>
        <v>67</v>
      </c>
      <c r="P59" s="43">
        <f t="shared" si="9"/>
        <v>-13</v>
      </c>
      <c r="Q59" s="43">
        <f t="shared" si="9"/>
        <v>65</v>
      </c>
      <c r="R59" s="43">
        <f t="shared" si="9"/>
        <v>923</v>
      </c>
    </row>
    <row r="60" spans="2:18" ht="12.75">
      <c r="B60" s="190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90" t="s">
        <v>15</v>
      </c>
      <c r="L60" s="43">
        <f t="shared" si="9"/>
        <v>12</v>
      </c>
      <c r="M60" s="43">
        <f t="shared" si="9"/>
        <v>888</v>
      </c>
      <c r="N60" s="43">
        <f t="shared" si="9"/>
        <v>-134</v>
      </c>
      <c r="O60" s="43">
        <f t="shared" si="9"/>
        <v>62</v>
      </c>
      <c r="P60" s="43">
        <f t="shared" si="9"/>
        <v>0</v>
      </c>
      <c r="Q60" s="43">
        <f t="shared" si="9"/>
        <v>221</v>
      </c>
      <c r="R60" s="43">
        <f t="shared" si="9"/>
        <v>1049</v>
      </c>
    </row>
    <row r="61" spans="2:18" ht="12.75">
      <c r="B61" s="191" t="s">
        <v>74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91" t="s">
        <v>74</v>
      </c>
      <c r="L61" s="43">
        <f t="shared" si="9"/>
        <v>-10</v>
      </c>
      <c r="M61" s="43">
        <f t="shared" si="9"/>
        <v>-14</v>
      </c>
      <c r="N61" s="43">
        <f t="shared" si="9"/>
        <v>10</v>
      </c>
      <c r="O61" s="43">
        <f t="shared" si="9"/>
        <v>-1</v>
      </c>
      <c r="P61" s="43">
        <f t="shared" si="9"/>
        <v>0</v>
      </c>
      <c r="Q61" s="43">
        <f t="shared" si="9"/>
        <v>0</v>
      </c>
      <c r="R61" s="43">
        <f t="shared" si="9"/>
        <v>-15</v>
      </c>
    </row>
    <row r="62" spans="2:18" ht="12.75">
      <c r="B62" s="190" t="s">
        <v>107</v>
      </c>
      <c r="C62" s="41">
        <v>-209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v>-646</v>
      </c>
      <c r="K62" s="190" t="s">
        <v>107</v>
      </c>
      <c r="L62" s="43">
        <f t="shared" si="9"/>
        <v>2</v>
      </c>
      <c r="M62" s="43">
        <f t="shared" si="9"/>
        <v>150</v>
      </c>
      <c r="N62" s="43">
        <f t="shared" si="9"/>
        <v>68</v>
      </c>
      <c r="O62" s="43">
        <f t="shared" si="9"/>
        <v>7</v>
      </c>
      <c r="P62" s="43">
        <f t="shared" si="9"/>
        <v>-6</v>
      </c>
      <c r="Q62" s="43">
        <f t="shared" si="9"/>
        <v>-160</v>
      </c>
      <c r="R62" s="43">
        <f t="shared" si="9"/>
        <v>61</v>
      </c>
    </row>
    <row r="63" spans="2:18" ht="12.75">
      <c r="B63" s="190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90" t="s">
        <v>14</v>
      </c>
      <c r="L63" s="43">
        <f t="shared" si="9"/>
        <v>-5</v>
      </c>
      <c r="M63" s="43">
        <f t="shared" si="9"/>
        <v>-4</v>
      </c>
      <c r="N63" s="43">
        <f t="shared" si="9"/>
        <v>0</v>
      </c>
      <c r="O63" s="43">
        <f t="shared" si="9"/>
        <v>0</v>
      </c>
      <c r="P63" s="43">
        <f t="shared" si="9"/>
        <v>0</v>
      </c>
      <c r="Q63" s="43">
        <f t="shared" si="9"/>
        <v>2</v>
      </c>
      <c r="R63" s="43">
        <f t="shared" si="9"/>
        <v>-7</v>
      </c>
    </row>
    <row r="64" spans="2:18" ht="12.75">
      <c r="B64" s="190" t="s">
        <v>241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90" t="s">
        <v>241</v>
      </c>
      <c r="L64" s="43">
        <f t="shared" si="9"/>
        <v>-18</v>
      </c>
      <c r="M64" s="43">
        <f t="shared" si="9"/>
        <v>-163</v>
      </c>
      <c r="N64" s="43">
        <f t="shared" si="9"/>
        <v>22</v>
      </c>
      <c r="O64" s="43">
        <f t="shared" si="9"/>
        <v>-1</v>
      </c>
      <c r="P64" s="43">
        <f t="shared" si="9"/>
        <v>-7</v>
      </c>
      <c r="Q64" s="43">
        <f t="shared" si="9"/>
        <v>2</v>
      </c>
      <c r="R64" s="43">
        <f t="shared" si="9"/>
        <v>-165</v>
      </c>
    </row>
    <row r="65" spans="2:18" ht="12.75">
      <c r="B65" s="113" t="s">
        <v>22</v>
      </c>
      <c r="C65" s="110">
        <v>-661</v>
      </c>
      <c r="D65" s="110">
        <v>-8622</v>
      </c>
      <c r="E65" s="110">
        <v>-816</v>
      </c>
      <c r="F65" s="110">
        <v>-602</v>
      </c>
      <c r="G65" s="110">
        <v>-89</v>
      </c>
      <c r="H65" s="110">
        <v>1962</v>
      </c>
      <c r="I65" s="37">
        <v>-8828</v>
      </c>
      <c r="K65" s="113" t="s">
        <v>22</v>
      </c>
      <c r="L65" s="117">
        <f t="shared" si="9"/>
        <v>-111</v>
      </c>
      <c r="M65" s="117">
        <f t="shared" si="9"/>
        <v>862</v>
      </c>
      <c r="N65" s="117">
        <f t="shared" si="9"/>
        <v>-39</v>
      </c>
      <c r="O65" s="117">
        <f t="shared" si="9"/>
        <v>85</v>
      </c>
      <c r="P65" s="117">
        <f t="shared" si="9"/>
        <v>-13</v>
      </c>
      <c r="Q65" s="117">
        <f t="shared" si="9"/>
        <v>65</v>
      </c>
      <c r="R65" s="117">
        <f t="shared" si="9"/>
        <v>849</v>
      </c>
    </row>
    <row r="66" spans="2:18" ht="12.75">
      <c r="B66" s="112"/>
      <c r="C66" s="41"/>
      <c r="D66" s="41"/>
      <c r="E66" s="41"/>
      <c r="F66" s="41"/>
      <c r="G66" s="41"/>
      <c r="H66" s="41"/>
      <c r="I66" s="48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122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5" t="s">
        <v>122</v>
      </c>
      <c r="L67" s="54">
        <f aca="true" t="shared" si="10" ref="L67:R67">C20-C67</f>
        <v>122</v>
      </c>
      <c r="M67" s="54">
        <f t="shared" si="10"/>
        <v>232</v>
      </c>
      <c r="N67" s="54">
        <f t="shared" si="10"/>
        <v>-195</v>
      </c>
      <c r="O67" s="54">
        <f t="shared" si="10"/>
        <v>-23</v>
      </c>
      <c r="P67" s="54">
        <f t="shared" si="10"/>
        <v>2</v>
      </c>
      <c r="Q67" s="54">
        <f t="shared" si="10"/>
        <v>-7</v>
      </c>
      <c r="R67" s="54">
        <f t="shared" si="10"/>
        <v>131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-147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12" t="s">
        <v>84</v>
      </c>
      <c r="C70" s="41"/>
      <c r="D70" s="41">
        <v>0</v>
      </c>
      <c r="E70" s="41"/>
      <c r="F70" s="41"/>
      <c r="G70" s="41"/>
      <c r="H70" s="41"/>
      <c r="I70" s="48">
        <v>0</v>
      </c>
      <c r="K70" s="112" t="s">
        <v>84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123</v>
      </c>
      <c r="C72" s="110"/>
      <c r="D72" s="110"/>
      <c r="E72" s="110"/>
      <c r="F72" s="110"/>
      <c r="G72" s="110"/>
      <c r="H72" s="110"/>
      <c r="I72" s="37">
        <v>1280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240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-206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1074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106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12" t="s">
        <v>25</v>
      </c>
      <c r="L79" s="43">
        <f aca="true" t="shared" si="11" ref="L79:R79">C32-C79</f>
        <v>-1283</v>
      </c>
      <c r="M79" s="43">
        <f t="shared" si="11"/>
        <v>-1641</v>
      </c>
      <c r="N79" s="43">
        <f t="shared" si="11"/>
        <v>179</v>
      </c>
      <c r="O79" s="43">
        <f t="shared" si="11"/>
        <v>-225</v>
      </c>
      <c r="P79" s="43">
        <f t="shared" si="11"/>
        <v>-11</v>
      </c>
      <c r="Q79" s="43">
        <f t="shared" si="11"/>
        <v>1421</v>
      </c>
      <c r="R79" s="43">
        <f t="shared" si="11"/>
        <v>-1560</v>
      </c>
    </row>
    <row r="80" spans="2:18" ht="25.5">
      <c r="B80" s="112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12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228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1253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48639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63</v>
      </c>
      <c r="C86" s="41"/>
      <c r="D86" s="41"/>
      <c r="E86" s="41"/>
      <c r="F86" s="41"/>
      <c r="G86" s="41"/>
      <c r="H86" s="41"/>
      <c r="I86" s="48">
        <v>28411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12" t="s">
        <v>64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12" t="s">
        <v>64</v>
      </c>
      <c r="L87" s="43">
        <f aca="true" t="shared" si="12" ref="L87:Q87">C40-C87</f>
        <v>-1074</v>
      </c>
      <c r="M87" s="43">
        <f t="shared" si="12"/>
        <v>-1065</v>
      </c>
      <c r="N87" s="43">
        <f t="shared" si="12"/>
        <v>42</v>
      </c>
      <c r="O87" s="43">
        <f t="shared" si="12"/>
        <v>-1</v>
      </c>
      <c r="P87" s="43">
        <f t="shared" si="12"/>
        <v>54</v>
      </c>
      <c r="Q87" s="43">
        <f t="shared" si="12"/>
        <v>1326</v>
      </c>
      <c r="R87" s="43">
        <f>I40-I87</f>
        <v>-718</v>
      </c>
    </row>
    <row r="88" spans="2:18" ht="12.75">
      <c r="B88" s="112" t="s">
        <v>65</v>
      </c>
      <c r="C88" s="41"/>
      <c r="D88" s="41"/>
      <c r="E88" s="41"/>
      <c r="F88" s="41"/>
      <c r="G88" s="41"/>
      <c r="H88" s="41"/>
      <c r="I88" s="48">
        <v>8956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12" t="s">
        <v>61</v>
      </c>
      <c r="C89" s="41"/>
      <c r="D89" s="41"/>
      <c r="E89" s="41"/>
      <c r="F89" s="41"/>
      <c r="G89" s="41"/>
      <c r="H89" s="41"/>
      <c r="I89" s="48">
        <v>1985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48639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129</v>
      </c>
      <c r="C94" s="120">
        <v>-347</v>
      </c>
      <c r="D94" s="120">
        <v>-65</v>
      </c>
      <c r="E94" s="120">
        <v>-350</v>
      </c>
      <c r="F94" s="120">
        <v>-35</v>
      </c>
      <c r="G94" s="120">
        <v>-5</v>
      </c>
      <c r="H94" s="120">
        <v>41</v>
      </c>
      <c r="I94" s="52">
        <v>-761</v>
      </c>
      <c r="K94" s="123" t="s">
        <v>129</v>
      </c>
      <c r="L94" s="127">
        <f aca="true" t="shared" si="13" ref="L94:R95">C47-C94</f>
        <v>105</v>
      </c>
      <c r="M94" s="127">
        <f t="shared" si="13"/>
        <v>-1</v>
      </c>
      <c r="N94" s="127">
        <f t="shared" si="13"/>
        <v>-18</v>
      </c>
      <c r="O94" s="127">
        <f t="shared" si="13"/>
        <v>-4</v>
      </c>
      <c r="P94" s="127">
        <f t="shared" si="13"/>
        <v>3</v>
      </c>
      <c r="Q94" s="127">
        <f t="shared" si="13"/>
        <v>-34</v>
      </c>
      <c r="R94" s="54">
        <f t="shared" si="13"/>
        <v>51</v>
      </c>
    </row>
    <row r="95" spans="2:18" ht="13.5" thickTop="1">
      <c r="B95" s="112" t="s">
        <v>67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12" t="s">
        <v>67</v>
      </c>
      <c r="L95" s="43">
        <f t="shared" si="13"/>
        <v>-525</v>
      </c>
      <c r="M95" s="43">
        <f t="shared" si="13"/>
        <v>176</v>
      </c>
      <c r="N95" s="43">
        <f t="shared" si="13"/>
        <v>-22</v>
      </c>
      <c r="O95" s="43">
        <f t="shared" si="13"/>
        <v>2</v>
      </c>
      <c r="P95" s="43">
        <f t="shared" si="13"/>
        <v>-10</v>
      </c>
      <c r="Q95" s="43">
        <f t="shared" si="13"/>
        <v>-1</v>
      </c>
      <c r="R95" s="50">
        <f t="shared" si="13"/>
        <v>-380</v>
      </c>
    </row>
    <row r="96" spans="2:1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-41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-4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>
        <f>C20-C11</f>
        <v>1126</v>
      </c>
      <c r="D99" s="21">
        <f aca="true" t="shared" si="14" ref="D99:I99">D20-D11</f>
        <v>228</v>
      </c>
      <c r="E99" s="21">
        <f t="shared" si="14"/>
        <v>625</v>
      </c>
      <c r="F99" s="21">
        <f t="shared" si="14"/>
        <v>216</v>
      </c>
      <c r="G99" s="21">
        <f t="shared" si="14"/>
        <v>-11</v>
      </c>
      <c r="H99" s="21">
        <f t="shared" si="14"/>
        <v>-3</v>
      </c>
      <c r="I99" s="21">
        <f t="shared" si="14"/>
        <v>2181</v>
      </c>
    </row>
    <row r="100" spans="3:9" ht="12.75">
      <c r="C100" s="21">
        <f>C67-C58</f>
        <v>912</v>
      </c>
      <c r="D100" s="21">
        <f aca="true" t="shared" si="15" ref="D100:I100">D67-D58</f>
        <v>1</v>
      </c>
      <c r="E100" s="21">
        <f t="shared" si="15"/>
        <v>815</v>
      </c>
      <c r="F100" s="21">
        <f t="shared" si="15"/>
        <v>257</v>
      </c>
      <c r="G100" s="21">
        <f t="shared" si="15"/>
        <v>-13</v>
      </c>
      <c r="H100" s="21">
        <f t="shared" si="15"/>
        <v>4</v>
      </c>
      <c r="I100" s="21">
        <f t="shared" si="15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N44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4" width="17.7109375" style="17" customWidth="1"/>
    <col min="5" max="6" width="16.421875" style="17" customWidth="1"/>
    <col min="7" max="11" width="9.140625" style="17" customWidth="1"/>
    <col min="12" max="12" width="22.8515625" style="17" customWidth="1"/>
    <col min="13" max="16384" width="9.140625" style="17" customWidth="1"/>
  </cols>
  <sheetData>
    <row r="2" spans="2:4" ht="12.75">
      <c r="B2" s="85" t="s">
        <v>0</v>
      </c>
      <c r="C2" s="203" t="s">
        <v>173</v>
      </c>
      <c r="D2" s="203"/>
    </row>
    <row r="3" spans="2:4" ht="12.75">
      <c r="B3" s="86"/>
      <c r="C3" s="87"/>
      <c r="D3" s="87"/>
    </row>
    <row r="4" spans="2:9" ht="51">
      <c r="B4" s="88" t="s">
        <v>12</v>
      </c>
      <c r="C4" s="31" t="s">
        <v>232</v>
      </c>
      <c r="D4" s="31" t="s">
        <v>233</v>
      </c>
      <c r="E4" s="32" t="s">
        <v>240</v>
      </c>
      <c r="F4" s="33" t="s">
        <v>239</v>
      </c>
      <c r="I4" s="26"/>
    </row>
    <row r="5" spans="2:14" ht="12.75">
      <c r="B5" s="89" t="s">
        <v>87</v>
      </c>
      <c r="C5" s="41">
        <v>7129</v>
      </c>
      <c r="D5" s="41">
        <v>8008</v>
      </c>
      <c r="E5" s="90">
        <f>C5/D5-1</f>
        <v>-0.10976523476523481</v>
      </c>
      <c r="F5" s="41">
        <f>C5-D5</f>
        <v>-879</v>
      </c>
      <c r="J5" s="21"/>
      <c r="K5" s="21"/>
      <c r="L5" s="21"/>
      <c r="M5" s="21"/>
      <c r="N5" s="179"/>
    </row>
    <row r="6" spans="2:14" ht="12.75">
      <c r="B6" s="89" t="s">
        <v>2</v>
      </c>
      <c r="C6" s="41">
        <v>433</v>
      </c>
      <c r="D6" s="41">
        <v>480</v>
      </c>
      <c r="E6" s="90">
        <f>C6/D6-1</f>
        <v>-0.09791666666666665</v>
      </c>
      <c r="F6" s="41">
        <f>C6-D6</f>
        <v>-47</v>
      </c>
      <c r="J6" s="21"/>
      <c r="K6" s="21"/>
      <c r="L6" s="21"/>
      <c r="M6" s="21"/>
      <c r="N6" s="179"/>
    </row>
    <row r="7" spans="2:14" ht="12.75">
      <c r="B7" s="89" t="s">
        <v>228</v>
      </c>
      <c r="C7" s="41">
        <v>658</v>
      </c>
      <c r="D7" s="41">
        <v>510</v>
      </c>
      <c r="E7" s="90">
        <f>C7/D7-1</f>
        <v>0.29019607843137263</v>
      </c>
      <c r="F7" s="41">
        <f>C7-D7</f>
        <v>148</v>
      </c>
      <c r="J7" s="21"/>
      <c r="K7" s="21"/>
      <c r="L7" s="21"/>
      <c r="M7" s="21"/>
      <c r="N7" s="179"/>
    </row>
    <row r="8" spans="2:13" ht="12.75">
      <c r="B8" s="89" t="s">
        <v>212</v>
      </c>
      <c r="C8" s="41">
        <v>32</v>
      </c>
      <c r="D8" s="41">
        <v>20</v>
      </c>
      <c r="E8" s="90">
        <f aca="true" t="shared" si="0" ref="E8:E15">C8/D8-1</f>
        <v>0.6000000000000001</v>
      </c>
      <c r="F8" s="41">
        <f aca="true" t="shared" si="1" ref="F8:F15">C8-D8</f>
        <v>12</v>
      </c>
      <c r="J8" s="21"/>
      <c r="K8" s="21"/>
      <c r="L8" s="21"/>
      <c r="M8" s="21"/>
    </row>
    <row r="9" spans="2:13" ht="12.75">
      <c r="B9" s="89" t="s">
        <v>3</v>
      </c>
      <c r="C9" s="41">
        <v>42</v>
      </c>
      <c r="D9" s="41">
        <v>59</v>
      </c>
      <c r="E9" s="90">
        <f t="shared" si="0"/>
        <v>-0.288135593220339</v>
      </c>
      <c r="F9" s="41">
        <f t="shared" si="1"/>
        <v>-17</v>
      </c>
      <c r="J9" s="21"/>
      <c r="K9" s="21"/>
      <c r="L9" s="21"/>
      <c r="M9" s="21"/>
    </row>
    <row r="10" spans="2:13" ht="12.75">
      <c r="B10" s="89" t="s">
        <v>131</v>
      </c>
      <c r="C10" s="41">
        <v>452</v>
      </c>
      <c r="D10" s="41">
        <v>320</v>
      </c>
      <c r="E10" s="90">
        <f t="shared" si="0"/>
        <v>0.4125000000000001</v>
      </c>
      <c r="F10" s="41">
        <f t="shared" si="1"/>
        <v>132</v>
      </c>
      <c r="J10" s="21"/>
      <c r="K10" s="21"/>
      <c r="L10" s="21"/>
      <c r="M10" s="21"/>
    </row>
    <row r="11" spans="2:13" ht="12.75">
      <c r="B11" s="89" t="s">
        <v>132</v>
      </c>
      <c r="C11" s="41">
        <v>405</v>
      </c>
      <c r="D11" s="41">
        <v>430</v>
      </c>
      <c r="E11" s="90">
        <f t="shared" si="0"/>
        <v>-0.05813953488372092</v>
      </c>
      <c r="F11" s="41">
        <f t="shared" si="1"/>
        <v>-25</v>
      </c>
      <c r="J11" s="21"/>
      <c r="K11" s="21"/>
      <c r="L11" s="21"/>
      <c r="M11" s="21"/>
    </row>
    <row r="12" spans="2:13" ht="12.75">
      <c r="B12" s="89" t="s">
        <v>90</v>
      </c>
      <c r="C12" s="41">
        <v>59</v>
      </c>
      <c r="D12" s="41">
        <v>76</v>
      </c>
      <c r="E12" s="90">
        <f t="shared" si="0"/>
        <v>-0.22368421052631582</v>
      </c>
      <c r="F12" s="41">
        <f t="shared" si="1"/>
        <v>-17</v>
      </c>
      <c r="J12" s="21"/>
      <c r="K12" s="21"/>
      <c r="L12" s="21"/>
      <c r="M12" s="21"/>
    </row>
    <row r="13" spans="2:13" ht="12.75">
      <c r="B13" s="89" t="s">
        <v>182</v>
      </c>
      <c r="C13" s="41">
        <v>137</v>
      </c>
      <c r="D13" s="41">
        <v>171</v>
      </c>
      <c r="E13" s="90">
        <f t="shared" si="0"/>
        <v>-0.19883040935672514</v>
      </c>
      <c r="F13" s="41">
        <f t="shared" si="1"/>
        <v>-34</v>
      </c>
      <c r="J13" s="21"/>
      <c r="K13" s="21"/>
      <c r="L13" s="21"/>
      <c r="M13" s="21"/>
    </row>
    <row r="14" spans="2:13" ht="12.75">
      <c r="B14" s="89" t="s">
        <v>229</v>
      </c>
      <c r="C14" s="41">
        <v>47</v>
      </c>
      <c r="D14" s="41">
        <v>29</v>
      </c>
      <c r="E14" s="90">
        <f t="shared" si="0"/>
        <v>0.6206896551724137</v>
      </c>
      <c r="F14" s="41">
        <f t="shared" si="1"/>
        <v>18</v>
      </c>
      <c r="G14" s="185"/>
      <c r="H14" s="185"/>
      <c r="I14" s="185"/>
      <c r="J14" s="21"/>
      <c r="K14" s="21"/>
      <c r="L14" s="21"/>
      <c r="M14" s="21"/>
    </row>
    <row r="15" spans="2:13" ht="12.75">
      <c r="B15" s="89" t="s">
        <v>230</v>
      </c>
      <c r="C15" s="41">
        <v>21</v>
      </c>
      <c r="D15" s="41">
        <v>17</v>
      </c>
      <c r="E15" s="90">
        <f t="shared" si="0"/>
        <v>0.23529411764705888</v>
      </c>
      <c r="F15" s="41">
        <f t="shared" si="1"/>
        <v>4</v>
      </c>
      <c r="H15" s="185"/>
      <c r="I15" s="185"/>
      <c r="J15" s="21"/>
      <c r="K15" s="21"/>
      <c r="L15" s="21"/>
      <c r="M15" s="21"/>
    </row>
    <row r="16" spans="2:14" ht="12.75">
      <c r="B16" s="89" t="s">
        <v>97</v>
      </c>
      <c r="C16" s="41">
        <v>122</v>
      </c>
      <c r="D16" s="41">
        <v>135</v>
      </c>
      <c r="E16" s="90">
        <f>C16/D16-1</f>
        <v>-0.09629629629629632</v>
      </c>
      <c r="F16" s="41">
        <f>C16-D16</f>
        <v>-13</v>
      </c>
      <c r="J16" s="21"/>
      <c r="K16" s="21"/>
      <c r="L16" s="21"/>
      <c r="M16" s="21"/>
      <c r="N16" s="179"/>
    </row>
    <row r="17" spans="2:13" ht="13.5" thickBot="1">
      <c r="B17" s="91" t="s">
        <v>111</v>
      </c>
      <c r="C17" s="52">
        <v>9537</v>
      </c>
      <c r="D17" s="52">
        <v>10255</v>
      </c>
      <c r="E17" s="92">
        <f>C17/D17-1</f>
        <v>-0.07001462701121408</v>
      </c>
      <c r="F17" s="52">
        <f>C17-D17</f>
        <v>-718</v>
      </c>
      <c r="J17" s="21"/>
      <c r="L17" s="21"/>
      <c r="M17" s="21"/>
    </row>
    <row r="18" spans="2:13" ht="13.5" thickTop="1">
      <c r="B18" s="93"/>
      <c r="C18" s="93"/>
      <c r="D18" s="93"/>
      <c r="L18" s="21"/>
      <c r="M18" s="21"/>
    </row>
    <row r="19" spans="2:13" ht="12.75">
      <c r="B19" s="94" t="s">
        <v>1</v>
      </c>
      <c r="C19" s="203"/>
      <c r="D19" s="203"/>
      <c r="L19" s="21"/>
      <c r="M19" s="21"/>
    </row>
    <row r="20" spans="2:13" ht="12.75">
      <c r="B20" s="40"/>
      <c r="C20" s="40"/>
      <c r="D20" s="40"/>
      <c r="L20" s="21"/>
      <c r="M20" s="21"/>
    </row>
    <row r="21" spans="2:13" ht="51">
      <c r="B21" s="88" t="s">
        <v>15</v>
      </c>
      <c r="C21" s="31" t="s">
        <v>232</v>
      </c>
      <c r="D21" s="31" t="s">
        <v>233</v>
      </c>
      <c r="E21" s="32" t="s">
        <v>240</v>
      </c>
      <c r="F21" s="33" t="s">
        <v>239</v>
      </c>
      <c r="I21" s="26"/>
      <c r="L21" s="21"/>
      <c r="M21" s="21"/>
    </row>
    <row r="22" spans="2:5" ht="12.75">
      <c r="B22" s="95"/>
      <c r="C22" s="41"/>
      <c r="D22" s="41"/>
      <c r="E22" s="25"/>
    </row>
    <row r="23" spans="2:9" ht="12.75">
      <c r="B23" s="96" t="s">
        <v>125</v>
      </c>
      <c r="C23" s="41">
        <v>-5253</v>
      </c>
      <c r="D23" s="41">
        <v>-6389</v>
      </c>
      <c r="E23" s="90">
        <f>C23/D23-1</f>
        <v>-0.17780560338081075</v>
      </c>
      <c r="F23" s="41">
        <f>C23-D23</f>
        <v>1136</v>
      </c>
      <c r="H23" s="21"/>
      <c r="I23" s="21"/>
    </row>
    <row r="24" spans="2:9" ht="12.75">
      <c r="B24" s="96" t="s">
        <v>133</v>
      </c>
      <c r="C24" s="41">
        <v>-320</v>
      </c>
      <c r="D24" s="41">
        <v>-397</v>
      </c>
      <c r="E24" s="90">
        <f>C24/D24-1</f>
        <v>-0.19395465994962213</v>
      </c>
      <c r="F24" s="41">
        <f>C24-D24</f>
        <v>77</v>
      </c>
      <c r="H24" s="21"/>
      <c r="I24" s="21"/>
    </row>
    <row r="25" spans="2:9" ht="12.75">
      <c r="B25" s="96" t="s">
        <v>231</v>
      </c>
      <c r="C25" s="41">
        <v>-231</v>
      </c>
      <c r="D25" s="41">
        <v>-52</v>
      </c>
      <c r="E25" s="90">
        <f>C25/D25-1</f>
        <v>3.4423076923076925</v>
      </c>
      <c r="F25" s="41">
        <f>C25-D25</f>
        <v>-179</v>
      </c>
      <c r="H25" s="21"/>
      <c r="I25" s="21"/>
    </row>
    <row r="26" spans="2:9" ht="12.75">
      <c r="B26" s="96" t="s">
        <v>105</v>
      </c>
      <c r="C26" s="41">
        <v>-136</v>
      </c>
      <c r="D26" s="41">
        <v>-151</v>
      </c>
      <c r="E26" s="90">
        <f>C26/D26-1</f>
        <v>-0.09933774834437081</v>
      </c>
      <c r="F26" s="41">
        <f>C26-D26</f>
        <v>15</v>
      </c>
      <c r="H26" s="21"/>
      <c r="I26" s="21"/>
    </row>
    <row r="27" spans="2:14" ht="13.5" thickBot="1">
      <c r="B27" s="91" t="s">
        <v>111</v>
      </c>
      <c r="C27" s="52">
        <v>-5940</v>
      </c>
      <c r="D27" s="52">
        <v>-6989</v>
      </c>
      <c r="E27" s="92">
        <f>C27/D27-1</f>
        <v>-0.1500930032908857</v>
      </c>
      <c r="F27" s="52">
        <f>C27-D27</f>
        <v>1049</v>
      </c>
      <c r="H27" s="21"/>
      <c r="I27" s="21"/>
      <c r="M27" s="179"/>
      <c r="N27" s="179"/>
    </row>
    <row r="28" spans="2:4" ht="13.5" thickTop="1">
      <c r="B28" s="95"/>
      <c r="C28" s="48"/>
      <c r="D28" s="48"/>
    </row>
    <row r="29" spans="2:9" ht="51">
      <c r="B29" s="88" t="s">
        <v>107</v>
      </c>
      <c r="C29" s="31" t="s">
        <v>232</v>
      </c>
      <c r="D29" s="31" t="s">
        <v>233</v>
      </c>
      <c r="E29" s="32" t="s">
        <v>240</v>
      </c>
      <c r="F29" s="33" t="s">
        <v>239</v>
      </c>
      <c r="I29" s="26"/>
    </row>
    <row r="30" spans="2:5" ht="12.75">
      <c r="B30" s="95"/>
      <c r="C30" s="97"/>
      <c r="D30" s="97"/>
      <c r="E30" s="25"/>
    </row>
    <row r="31" spans="2:9" ht="12.75">
      <c r="B31" s="96" t="s">
        <v>134</v>
      </c>
      <c r="C31" s="41">
        <v>-246</v>
      </c>
      <c r="D31" s="41">
        <v>-291</v>
      </c>
      <c r="E31" s="90">
        <f>C31/D31-1</f>
        <v>-0.15463917525773196</v>
      </c>
      <c r="F31" s="41">
        <f>C31-D31</f>
        <v>45</v>
      </c>
      <c r="H31" s="21"/>
      <c r="I31" s="21"/>
    </row>
    <row r="32" spans="2:14" ht="12.75">
      <c r="B32" s="96" t="s">
        <v>119</v>
      </c>
      <c r="C32" s="41">
        <v>-38</v>
      </c>
      <c r="D32" s="41">
        <v>-23</v>
      </c>
      <c r="E32" s="90">
        <f>C32/D32-1</f>
        <v>0.6521739130434783</v>
      </c>
      <c r="F32" s="41">
        <f>C32-D32</f>
        <v>-15</v>
      </c>
      <c r="H32" s="21"/>
      <c r="I32" s="21"/>
      <c r="L32" s="21"/>
      <c r="M32" s="21"/>
      <c r="N32" s="21"/>
    </row>
    <row r="33" spans="2:14" ht="12.75">
      <c r="B33" s="96" t="s">
        <v>55</v>
      </c>
      <c r="C33" s="41">
        <v>-301</v>
      </c>
      <c r="D33" s="41">
        <v>-332</v>
      </c>
      <c r="E33" s="90">
        <f>C33/D33-1</f>
        <v>-0.09337349397590367</v>
      </c>
      <c r="F33" s="41">
        <f>C33-D33</f>
        <v>31</v>
      </c>
      <c r="H33" s="21"/>
      <c r="I33" s="21"/>
      <c r="L33" s="21"/>
      <c r="M33" s="21"/>
      <c r="N33" s="21"/>
    </row>
    <row r="34" spans="2:14" ht="13.5" thickBot="1">
      <c r="B34" s="91" t="s">
        <v>111</v>
      </c>
      <c r="C34" s="52">
        <v>-585</v>
      </c>
      <c r="D34" s="52">
        <v>-646</v>
      </c>
      <c r="E34" s="92">
        <f>C34/D34-1</f>
        <v>-0.09442724458204332</v>
      </c>
      <c r="F34" s="52">
        <f>C34-D34</f>
        <v>61</v>
      </c>
      <c r="H34" s="21"/>
      <c r="I34" s="21"/>
      <c r="L34" s="21"/>
      <c r="M34" s="21"/>
      <c r="N34" s="21"/>
    </row>
    <row r="35" spans="2:14" ht="13.5" thickTop="1">
      <c r="B35" s="20"/>
      <c r="C35" s="20"/>
      <c r="D35" s="20"/>
      <c r="L35" s="21"/>
      <c r="M35" s="21"/>
      <c r="N35" s="21"/>
    </row>
    <row r="36" spans="12:14" ht="12.75">
      <c r="L36" s="21"/>
      <c r="M36" s="21"/>
      <c r="N36" s="21"/>
    </row>
    <row r="37" spans="12:14" ht="12.75">
      <c r="L37" s="21"/>
      <c r="M37" s="21"/>
      <c r="N37" s="21"/>
    </row>
    <row r="38" spans="12:14" ht="12.75">
      <c r="L38" s="21"/>
      <c r="M38" s="21"/>
      <c r="N38" s="21"/>
    </row>
    <row r="39" spans="12:14" ht="12.75">
      <c r="L39" s="21"/>
      <c r="M39" s="21"/>
      <c r="N39" s="21"/>
    </row>
    <row r="40" spans="12:14" ht="12.75">
      <c r="L40" s="21"/>
      <c r="M40" s="21"/>
      <c r="N40" s="21"/>
    </row>
    <row r="41" spans="12:14" ht="12.75">
      <c r="L41" s="21"/>
      <c r="M41" s="21"/>
      <c r="N41" s="21"/>
    </row>
    <row r="42" spans="12:14" ht="12.75">
      <c r="L42" s="21"/>
      <c r="M42" s="21"/>
      <c r="N42" s="21"/>
    </row>
    <row r="43" spans="12:14" ht="12.75">
      <c r="L43" s="21"/>
      <c r="M43" s="21"/>
      <c r="N43" s="21"/>
    </row>
    <row r="44" spans="13:14" ht="12.75">
      <c r="M44" s="21"/>
      <c r="N44" s="21"/>
    </row>
  </sheetData>
  <sheetProtection/>
  <mergeCells count="2">
    <mergeCell ref="C2:D2"/>
    <mergeCell ref="C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3.57421875" style="67" customWidth="1"/>
    <col min="2" max="2" width="59.28125" style="67" bestFit="1" customWidth="1"/>
    <col min="3" max="3" width="18.421875" style="67" customWidth="1"/>
    <col min="4" max="5" width="18.28125" style="67" customWidth="1"/>
    <col min="6" max="8" width="16.8515625" style="67" customWidth="1"/>
    <col min="9" max="9" width="15.57421875" style="67" customWidth="1"/>
    <col min="10" max="10" width="12.7109375" style="67" customWidth="1"/>
    <col min="11" max="11" width="12.28125" style="67" customWidth="1"/>
    <col min="12" max="12" width="13.140625" style="67" customWidth="1"/>
    <col min="13" max="23" width="11.00390625" style="67" customWidth="1"/>
    <col min="24" max="24" width="1.8515625" style="67" hidden="1" customWidth="1"/>
    <col min="25" max="16384" width="0" style="67" hidden="1" customWidth="1"/>
  </cols>
  <sheetData>
    <row r="1" spans="2:11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ht="12.75">
      <c r="B2" s="28" t="s">
        <v>160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23" ht="12.75">
      <c r="B4" s="68"/>
      <c r="C4" s="68" t="s">
        <v>232</v>
      </c>
      <c r="D4" s="68" t="s">
        <v>227</v>
      </c>
      <c r="E4" s="68" t="s">
        <v>215</v>
      </c>
      <c r="F4" s="68" t="s">
        <v>209</v>
      </c>
      <c r="G4" s="68" t="s">
        <v>208</v>
      </c>
      <c r="H4" s="68" t="s">
        <v>183</v>
      </c>
      <c r="I4" s="68" t="s">
        <v>161</v>
      </c>
      <c r="J4" s="68" t="s">
        <v>158</v>
      </c>
      <c r="K4" s="68" t="s">
        <v>157</v>
      </c>
      <c r="L4" s="68" t="s">
        <v>156</v>
      </c>
      <c r="M4" s="68" t="s">
        <v>155</v>
      </c>
      <c r="N4" s="68" t="s">
        <v>154</v>
      </c>
      <c r="O4" s="68" t="s">
        <v>153</v>
      </c>
      <c r="P4" s="68" t="s">
        <v>152</v>
      </c>
      <c r="Q4" s="68" t="s">
        <v>151</v>
      </c>
      <c r="R4" s="68" t="s">
        <v>150</v>
      </c>
      <c r="S4" s="68" t="s">
        <v>149</v>
      </c>
      <c r="T4" s="68" t="s">
        <v>148</v>
      </c>
      <c r="U4" s="68" t="s">
        <v>147</v>
      </c>
      <c r="V4" s="68" t="s">
        <v>146</v>
      </c>
      <c r="W4" s="68" t="s">
        <v>145</v>
      </c>
    </row>
    <row r="5" ht="12.75">
      <c r="H5" s="66"/>
    </row>
    <row r="6" spans="2:23" ht="12.75">
      <c r="B6" s="69" t="s">
        <v>144</v>
      </c>
      <c r="C6" s="69">
        <v>-354</v>
      </c>
      <c r="D6" s="69">
        <v>-209</v>
      </c>
      <c r="E6" s="69">
        <v>-150</v>
      </c>
      <c r="F6" s="69">
        <v>18</v>
      </c>
      <c r="G6" s="69">
        <v>27</v>
      </c>
      <c r="H6" s="70">
        <v>-445</v>
      </c>
      <c r="I6" s="69">
        <v>-292</v>
      </c>
      <c r="J6" s="69">
        <v>-172</v>
      </c>
      <c r="K6" s="69">
        <v>-241</v>
      </c>
      <c r="L6" s="69">
        <v>525</v>
      </c>
      <c r="M6" s="69">
        <v>459</v>
      </c>
      <c r="N6" s="69">
        <v>191</v>
      </c>
      <c r="O6" s="71">
        <f aca="true" t="shared" si="0" ref="O6:W6">O7+O9</f>
        <v>256</v>
      </c>
      <c r="P6" s="71">
        <f t="shared" si="0"/>
        <v>-29</v>
      </c>
      <c r="Q6" s="71">
        <f t="shared" si="0"/>
        <v>-33</v>
      </c>
      <c r="R6" s="71">
        <f t="shared" si="0"/>
        <v>113</v>
      </c>
      <c r="S6" s="71">
        <f t="shared" si="0"/>
        <v>-29</v>
      </c>
      <c r="T6" s="71">
        <f t="shared" si="0"/>
        <v>-4</v>
      </c>
      <c r="U6" s="71">
        <f t="shared" si="0"/>
        <v>12</v>
      </c>
      <c r="V6" s="71">
        <f t="shared" si="0"/>
        <v>43</v>
      </c>
      <c r="W6" s="69">
        <f t="shared" si="0"/>
        <v>77</v>
      </c>
    </row>
    <row r="7" spans="2:23" ht="12.75">
      <c r="B7" s="72" t="s">
        <v>143</v>
      </c>
      <c r="C7" s="72">
        <v>-53</v>
      </c>
      <c r="D7" s="72">
        <v>-161</v>
      </c>
      <c r="E7" s="72">
        <v>-92</v>
      </c>
      <c r="F7" s="72">
        <f>-26-35</f>
        <v>-61</v>
      </c>
      <c r="G7" s="72">
        <v>-64</v>
      </c>
      <c r="H7" s="73">
        <v>-125</v>
      </c>
      <c r="I7" s="72">
        <v>-15</v>
      </c>
      <c r="J7" s="72">
        <v>22</v>
      </c>
      <c r="K7" s="72">
        <v>36</v>
      </c>
      <c r="L7" s="72">
        <v>416</v>
      </c>
      <c r="M7" s="72">
        <v>120</v>
      </c>
      <c r="N7" s="72">
        <v>-12</v>
      </c>
      <c r="O7" s="72">
        <v>-20</v>
      </c>
      <c r="P7" s="72">
        <v>-26</v>
      </c>
      <c r="Q7" s="72">
        <v>32</v>
      </c>
      <c r="R7" s="72">
        <f>-31+72</f>
        <v>41</v>
      </c>
      <c r="S7" s="72">
        <v>-6</v>
      </c>
      <c r="T7" s="72">
        <v>49</v>
      </c>
      <c r="U7" s="74">
        <v>49</v>
      </c>
      <c r="V7" s="74">
        <v>58</v>
      </c>
      <c r="W7" s="72">
        <v>216</v>
      </c>
    </row>
    <row r="8" spans="2:23" ht="12.75">
      <c r="B8" s="72" t="s">
        <v>142</v>
      </c>
      <c r="C8" s="72">
        <v>2</v>
      </c>
      <c r="D8" s="72">
        <v>-53</v>
      </c>
      <c r="E8" s="72">
        <v>-30</v>
      </c>
      <c r="F8" s="72">
        <v>-26</v>
      </c>
      <c r="G8" s="72">
        <v>-63</v>
      </c>
      <c r="H8" s="73">
        <v>37</v>
      </c>
      <c r="I8" s="72">
        <v>123</v>
      </c>
      <c r="J8" s="72">
        <v>131</v>
      </c>
      <c r="K8" s="72">
        <v>83</v>
      </c>
      <c r="L8" s="72">
        <v>470</v>
      </c>
      <c r="M8" s="72">
        <v>195</v>
      </c>
      <c r="N8" s="72">
        <v>39</v>
      </c>
      <c r="O8" s="72">
        <v>-3</v>
      </c>
      <c r="P8" s="72">
        <v>85</v>
      </c>
      <c r="Q8" s="72">
        <v>94</v>
      </c>
      <c r="R8" s="72">
        <v>41</v>
      </c>
      <c r="S8" s="72">
        <v>-6</v>
      </c>
      <c r="T8" s="72">
        <v>49</v>
      </c>
      <c r="U8" s="74">
        <v>49</v>
      </c>
      <c r="V8" s="74">
        <v>58</v>
      </c>
      <c r="W8" s="72">
        <v>216</v>
      </c>
    </row>
    <row r="9" spans="2:23" ht="12.75">
      <c r="B9" s="72" t="s">
        <v>218</v>
      </c>
      <c r="C9" s="72">
        <v>-301</v>
      </c>
      <c r="D9" s="72">
        <v>-48</v>
      </c>
      <c r="E9" s="72">
        <v>-58</v>
      </c>
      <c r="F9" s="72">
        <v>79</v>
      </c>
      <c r="G9" s="72">
        <v>91</v>
      </c>
      <c r="H9" s="73">
        <v>-320</v>
      </c>
      <c r="I9" s="72">
        <v>-277</v>
      </c>
      <c r="J9" s="72">
        <v>-194</v>
      </c>
      <c r="K9" s="72">
        <v>-277</v>
      </c>
      <c r="L9" s="72">
        <v>109</v>
      </c>
      <c r="M9" s="72">
        <v>339</v>
      </c>
      <c r="N9" s="72">
        <v>203</v>
      </c>
      <c r="O9" s="72">
        <f>29+247</f>
        <v>276</v>
      </c>
      <c r="P9" s="72">
        <v>-3</v>
      </c>
      <c r="Q9" s="72">
        <v>-65</v>
      </c>
      <c r="R9" s="72">
        <f>-16+88</f>
        <v>72</v>
      </c>
      <c r="S9" s="72">
        <v>-23</v>
      </c>
      <c r="T9" s="72">
        <f>-14-39</f>
        <v>-53</v>
      </c>
      <c r="U9" s="74">
        <f>-24-12-1</f>
        <v>-37</v>
      </c>
      <c r="V9" s="74">
        <v>-15</v>
      </c>
      <c r="W9" s="72">
        <v>-139</v>
      </c>
    </row>
    <row r="10" spans="1:23" s="181" customFormat="1" ht="12.75">
      <c r="A10" s="73"/>
      <c r="B10" s="76" t="s">
        <v>219</v>
      </c>
      <c r="C10" s="76">
        <v>-208</v>
      </c>
      <c r="D10" s="76">
        <v>72</v>
      </c>
      <c r="E10" s="76">
        <v>50</v>
      </c>
      <c r="F10" s="76">
        <v>119</v>
      </c>
      <c r="G10" s="76">
        <v>138</v>
      </c>
      <c r="H10" s="76">
        <v>-250</v>
      </c>
      <c r="I10" s="76">
        <v>-247</v>
      </c>
      <c r="J10" s="76">
        <v>-122</v>
      </c>
      <c r="K10" s="76">
        <v>-217</v>
      </c>
      <c r="L10" s="76">
        <v>135</v>
      </c>
      <c r="M10" s="76">
        <v>300</v>
      </c>
      <c r="N10" s="76">
        <v>170</v>
      </c>
      <c r="O10" s="76">
        <v>249</v>
      </c>
      <c r="P10" s="76">
        <v>42</v>
      </c>
      <c r="Q10" s="76">
        <v>13</v>
      </c>
      <c r="R10" s="76">
        <v>88</v>
      </c>
      <c r="S10" s="76">
        <v>29</v>
      </c>
      <c r="T10" s="76">
        <v>0</v>
      </c>
      <c r="U10" s="76">
        <v>0</v>
      </c>
      <c r="V10" s="76">
        <v>0</v>
      </c>
      <c r="W10" s="76">
        <v>0</v>
      </c>
    </row>
    <row r="11" spans="2:23" ht="12.75">
      <c r="B11" s="72"/>
      <c r="C11" s="72"/>
      <c r="D11" s="72"/>
      <c r="E11" s="72"/>
      <c r="F11" s="72"/>
      <c r="G11" s="72"/>
      <c r="H11" s="73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73"/>
      <c r="V11" s="73"/>
      <c r="W11" s="66"/>
    </row>
    <row r="12" spans="2:23" ht="12.75">
      <c r="B12" s="69" t="s">
        <v>141</v>
      </c>
      <c r="C12" s="69">
        <v>-56</v>
      </c>
      <c r="D12" s="69">
        <v>397</v>
      </c>
      <c r="E12" s="69">
        <v>256</v>
      </c>
      <c r="F12" s="69">
        <v>66</v>
      </c>
      <c r="G12" s="69">
        <v>-7</v>
      </c>
      <c r="H12" s="70">
        <v>116</v>
      </c>
      <c r="I12" s="69">
        <v>86</v>
      </c>
      <c r="J12" s="69">
        <v>47</v>
      </c>
      <c r="K12" s="69">
        <v>98</v>
      </c>
      <c r="L12" s="69">
        <v>-241</v>
      </c>
      <c r="M12" s="69">
        <v>-221</v>
      </c>
      <c r="N12" s="69">
        <v>-13</v>
      </c>
      <c r="O12" s="69">
        <f aca="true" t="shared" si="1" ref="O12:W12">O13+O14</f>
        <v>-7</v>
      </c>
      <c r="P12" s="69">
        <f t="shared" si="1"/>
        <v>-121</v>
      </c>
      <c r="Q12" s="69">
        <f t="shared" si="1"/>
        <v>-1</v>
      </c>
      <c r="R12" s="69">
        <f t="shared" si="1"/>
        <v>-108</v>
      </c>
      <c r="S12" s="69">
        <f t="shared" si="1"/>
        <v>58</v>
      </c>
      <c r="T12" s="69">
        <f t="shared" si="1"/>
        <v>-264</v>
      </c>
      <c r="U12" s="69">
        <f t="shared" si="1"/>
        <v>-276</v>
      </c>
      <c r="V12" s="69">
        <f t="shared" si="1"/>
        <v>-276</v>
      </c>
      <c r="W12" s="69">
        <f t="shared" si="1"/>
        <v>-388</v>
      </c>
    </row>
    <row r="13" spans="2:23" ht="12.75">
      <c r="B13" s="72" t="s">
        <v>140</v>
      </c>
      <c r="C13" s="72">
        <v>-47</v>
      </c>
      <c r="D13" s="72">
        <v>22</v>
      </c>
      <c r="E13" s="72">
        <v>-21</v>
      </c>
      <c r="F13" s="72">
        <v>-53</v>
      </c>
      <c r="G13" s="72">
        <v>-90</v>
      </c>
      <c r="H13" s="73">
        <v>19</v>
      </c>
      <c r="I13" s="72">
        <v>-19</v>
      </c>
      <c r="J13" s="73">
        <v>-54</v>
      </c>
      <c r="K13" s="73">
        <v>-87</v>
      </c>
      <c r="L13" s="73">
        <v>72</v>
      </c>
      <c r="M13" s="72">
        <v>46</v>
      </c>
      <c r="N13" s="72">
        <v>22</v>
      </c>
      <c r="O13" s="72">
        <v>0</v>
      </c>
      <c r="P13" s="72">
        <v>-23</v>
      </c>
      <c r="Q13" s="72">
        <v>-24</v>
      </c>
      <c r="R13" s="72">
        <v>-48</v>
      </c>
      <c r="S13" s="72">
        <v>125</v>
      </c>
      <c r="T13" s="72">
        <v>-7</v>
      </c>
      <c r="U13" s="77">
        <v>-29</v>
      </c>
      <c r="V13" s="72">
        <v>-54</v>
      </c>
      <c r="W13" s="72">
        <v>-84</v>
      </c>
    </row>
    <row r="14" spans="2:23" ht="12.75">
      <c r="B14" s="75" t="s">
        <v>139</v>
      </c>
      <c r="C14" s="75">
        <v>-9</v>
      </c>
      <c r="D14" s="75">
        <v>375</v>
      </c>
      <c r="E14" s="75">
        <v>277</v>
      </c>
      <c r="F14" s="75">
        <v>119</v>
      </c>
      <c r="G14" s="75">
        <v>83</v>
      </c>
      <c r="H14" s="76">
        <v>97</v>
      </c>
      <c r="I14" s="75">
        <v>105</v>
      </c>
      <c r="J14" s="75">
        <v>101</v>
      </c>
      <c r="K14" s="75">
        <v>185</v>
      </c>
      <c r="L14" s="75">
        <v>-313</v>
      </c>
      <c r="M14" s="75">
        <v>-267</v>
      </c>
      <c r="N14" s="75">
        <v>-35</v>
      </c>
      <c r="O14" s="75">
        <v>-7</v>
      </c>
      <c r="P14" s="75">
        <v>-98</v>
      </c>
      <c r="Q14" s="75">
        <v>23</v>
      </c>
      <c r="R14" s="75">
        <v>-60</v>
      </c>
      <c r="S14" s="75">
        <v>-67</v>
      </c>
      <c r="T14" s="75">
        <v>-257</v>
      </c>
      <c r="U14" s="75">
        <v>-247</v>
      </c>
      <c r="V14" s="75">
        <v>-222</v>
      </c>
      <c r="W14" s="75">
        <v>-304</v>
      </c>
    </row>
    <row r="15" spans="2:23" ht="12.75">
      <c r="B15" s="72"/>
      <c r="C15" s="72"/>
      <c r="D15" s="72"/>
      <c r="E15" s="72"/>
      <c r="F15" s="72"/>
      <c r="G15" s="72"/>
      <c r="H15" s="73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2:23" ht="12.75">
      <c r="B16" s="69" t="s">
        <v>159</v>
      </c>
      <c r="C16" s="69">
        <v>10</v>
      </c>
      <c r="D16" s="69">
        <v>34</v>
      </c>
      <c r="E16" s="69">
        <v>18</v>
      </c>
      <c r="F16" s="69">
        <v>105</v>
      </c>
      <c r="G16" s="69">
        <v>40</v>
      </c>
      <c r="H16" s="78">
        <v>-29</v>
      </c>
      <c r="I16" s="69">
        <v>-7</v>
      </c>
      <c r="J16" s="69">
        <v>26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2:23" ht="12.75">
      <c r="B17" s="72" t="s">
        <v>140</v>
      </c>
      <c r="C17" s="72">
        <v>55</v>
      </c>
      <c r="D17" s="72">
        <v>-37</v>
      </c>
      <c r="E17" s="72">
        <v>-8</v>
      </c>
      <c r="F17" s="72">
        <v>18</v>
      </c>
      <c r="G17" s="72">
        <v>48</v>
      </c>
      <c r="H17" s="79">
        <v>-111</v>
      </c>
      <c r="I17" s="72">
        <v>-73</v>
      </c>
      <c r="J17" s="73">
        <v>-36</v>
      </c>
      <c r="K17" s="73"/>
      <c r="L17" s="73"/>
      <c r="M17" s="72"/>
      <c r="N17" s="72"/>
      <c r="O17" s="72"/>
      <c r="P17" s="72"/>
      <c r="Q17" s="72"/>
      <c r="R17" s="72"/>
      <c r="S17" s="72"/>
      <c r="T17" s="72"/>
      <c r="U17" s="77"/>
      <c r="V17" s="72"/>
      <c r="W17" s="72"/>
    </row>
    <row r="18" spans="2:23" ht="12.75">
      <c r="B18" s="75" t="s">
        <v>139</v>
      </c>
      <c r="C18" s="75">
        <v>-45</v>
      </c>
      <c r="D18" s="75">
        <v>3</v>
      </c>
      <c r="E18" s="75">
        <v>26</v>
      </c>
      <c r="F18" s="75">
        <v>87</v>
      </c>
      <c r="G18" s="75">
        <v>-8</v>
      </c>
      <c r="H18" s="80">
        <v>82</v>
      </c>
      <c r="I18" s="75">
        <v>66</v>
      </c>
      <c r="J18" s="75">
        <v>62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2:23" ht="12.75">
      <c r="B19" s="72"/>
      <c r="C19" s="72"/>
      <c r="D19" s="72"/>
      <c r="E19" s="72"/>
      <c r="F19" s="72"/>
      <c r="G19" s="72"/>
      <c r="H19" s="73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5"/>
    </row>
    <row r="20" spans="2:23" ht="12.75">
      <c r="B20" s="69" t="s">
        <v>138</v>
      </c>
      <c r="C20" s="69">
        <v>55</v>
      </c>
      <c r="D20" s="69">
        <v>-290</v>
      </c>
      <c r="E20" s="69">
        <v>-205</v>
      </c>
      <c r="F20" s="69">
        <v>-12</v>
      </c>
      <c r="G20" s="69">
        <v>47</v>
      </c>
      <c r="H20" s="70">
        <v>-300</v>
      </c>
      <c r="I20" s="69">
        <v>-182</v>
      </c>
      <c r="J20" s="69">
        <v>-136</v>
      </c>
      <c r="K20" s="69">
        <v>-177</v>
      </c>
      <c r="L20" s="69">
        <v>199</v>
      </c>
      <c r="M20" s="69">
        <v>190</v>
      </c>
      <c r="N20" s="69">
        <v>17</v>
      </c>
      <c r="O20" s="69">
        <f aca="true" t="shared" si="2" ref="O20:W20">O21+O22</f>
        <v>10</v>
      </c>
      <c r="P20" s="69">
        <f t="shared" si="2"/>
        <v>131</v>
      </c>
      <c r="Q20" s="69">
        <f t="shared" si="2"/>
        <v>43</v>
      </c>
      <c r="R20" s="69">
        <f t="shared" si="2"/>
        <v>125</v>
      </c>
      <c r="S20" s="69">
        <f t="shared" si="2"/>
        <v>-62</v>
      </c>
      <c r="T20" s="69">
        <f t="shared" si="2"/>
        <v>311</v>
      </c>
      <c r="U20" s="69">
        <f t="shared" si="2"/>
        <v>310</v>
      </c>
      <c r="V20" s="69">
        <f t="shared" si="2"/>
        <v>290</v>
      </c>
      <c r="W20" s="81">
        <f t="shared" si="2"/>
        <v>333</v>
      </c>
    </row>
    <row r="21" spans="2:23" ht="12.75">
      <c r="B21" s="72" t="s">
        <v>137</v>
      </c>
      <c r="C21" s="72">
        <v>5</v>
      </c>
      <c r="D21" s="72">
        <v>20</v>
      </c>
      <c r="E21" s="72">
        <v>18</v>
      </c>
      <c r="F21" s="72">
        <v>30</v>
      </c>
      <c r="G21" s="72">
        <v>29</v>
      </c>
      <c r="H21" s="73">
        <v>-239</v>
      </c>
      <c r="I21" s="72">
        <v>-142</v>
      </c>
      <c r="J21" s="73">
        <v>-128</v>
      </c>
      <c r="K21" s="73">
        <v>-87</v>
      </c>
      <c r="L21" s="73">
        <v>-63</v>
      </c>
      <c r="M21" s="72">
        <v>-33</v>
      </c>
      <c r="N21" s="72">
        <v>-7</v>
      </c>
      <c r="O21" s="72">
        <v>-4</v>
      </c>
      <c r="P21" s="72">
        <v>83</v>
      </c>
      <c r="Q21" s="72">
        <v>29</v>
      </c>
      <c r="R21" s="72">
        <v>11</v>
      </c>
      <c r="S21" s="72">
        <v>-7</v>
      </c>
      <c r="T21" s="72">
        <v>48</v>
      </c>
      <c r="U21" s="77">
        <v>44</v>
      </c>
      <c r="V21" s="73">
        <v>41</v>
      </c>
      <c r="W21" s="72">
        <v>-42</v>
      </c>
    </row>
    <row r="22" spans="2:23" ht="12.75">
      <c r="B22" s="75" t="s">
        <v>136</v>
      </c>
      <c r="C22" s="75">
        <v>50</v>
      </c>
      <c r="D22" s="75">
        <v>-310</v>
      </c>
      <c r="E22" s="75">
        <v>-223</v>
      </c>
      <c r="F22" s="75">
        <v>-42</v>
      </c>
      <c r="G22" s="75">
        <v>18</v>
      </c>
      <c r="H22" s="76">
        <v>-61</v>
      </c>
      <c r="I22" s="75">
        <v>-40</v>
      </c>
      <c r="J22" s="75">
        <v>-8</v>
      </c>
      <c r="K22" s="75">
        <v>-90</v>
      </c>
      <c r="L22" s="75">
        <v>262</v>
      </c>
      <c r="M22" s="75">
        <v>223</v>
      </c>
      <c r="N22" s="75">
        <v>24</v>
      </c>
      <c r="O22" s="75">
        <v>14</v>
      </c>
      <c r="P22" s="75">
        <v>48</v>
      </c>
      <c r="Q22" s="75">
        <v>14</v>
      </c>
      <c r="R22" s="75">
        <v>114</v>
      </c>
      <c r="S22" s="75">
        <v>-55</v>
      </c>
      <c r="T22" s="75">
        <v>263</v>
      </c>
      <c r="U22" s="75">
        <v>266</v>
      </c>
      <c r="V22" s="76">
        <v>249</v>
      </c>
      <c r="W22" s="75">
        <v>375</v>
      </c>
    </row>
    <row r="23" ht="12.75">
      <c r="H23" s="66"/>
    </row>
    <row r="24" spans="2:23" ht="13.5" thickBot="1">
      <c r="B24" s="82" t="s">
        <v>135</v>
      </c>
      <c r="C24" s="82">
        <v>-345</v>
      </c>
      <c r="D24" s="82">
        <v>-136</v>
      </c>
      <c r="E24" s="82">
        <v>-81</v>
      </c>
      <c r="F24" s="82">
        <v>177</v>
      </c>
      <c r="G24" s="82">
        <v>107</v>
      </c>
      <c r="H24" s="83">
        <v>-658</v>
      </c>
      <c r="I24" s="82">
        <v>-395</v>
      </c>
      <c r="J24" s="82">
        <v>-235</v>
      </c>
      <c r="K24" s="82">
        <v>-320</v>
      </c>
      <c r="L24" s="82">
        <v>483</v>
      </c>
      <c r="M24" s="82">
        <v>428</v>
      </c>
      <c r="N24" s="82">
        <v>195</v>
      </c>
      <c r="O24" s="82">
        <f aca="true" t="shared" si="3" ref="O24:W24">O6+O12+O20</f>
        <v>259</v>
      </c>
      <c r="P24" s="82">
        <f t="shared" si="3"/>
        <v>-19</v>
      </c>
      <c r="Q24" s="82">
        <f t="shared" si="3"/>
        <v>9</v>
      </c>
      <c r="R24" s="82">
        <f t="shared" si="3"/>
        <v>130</v>
      </c>
      <c r="S24" s="82">
        <f t="shared" si="3"/>
        <v>-33</v>
      </c>
      <c r="T24" s="82">
        <f t="shared" si="3"/>
        <v>43</v>
      </c>
      <c r="U24" s="82">
        <f t="shared" si="3"/>
        <v>46</v>
      </c>
      <c r="V24" s="82">
        <f t="shared" si="3"/>
        <v>57</v>
      </c>
      <c r="W24" s="82">
        <f t="shared" si="3"/>
        <v>22</v>
      </c>
    </row>
    <row r="25" ht="13.5" thickTop="1">
      <c r="O25" s="84"/>
    </row>
    <row r="26" ht="0" customHeight="1" hidden="1"/>
    <row r="27" ht="0" customHeight="1" hidden="1"/>
    <row r="28" ht="0" customHeight="1" hidden="1"/>
    <row r="29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53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52.28125" style="17" customWidth="1"/>
    <col min="2" max="2" width="9.140625" style="17" customWidth="1"/>
    <col min="3" max="3" width="9.140625" style="62" customWidth="1"/>
    <col min="4" max="7" width="9.140625" style="17" customWidth="1"/>
    <col min="8" max="8" width="9.140625" style="62" customWidth="1"/>
    <col min="9" max="12" width="9.140625" style="17" customWidth="1"/>
    <col min="13" max="13" width="9.140625" style="62" customWidth="1"/>
    <col min="14" max="16384" width="9.140625" style="17" customWidth="1"/>
  </cols>
  <sheetData>
    <row r="2" spans="1:17" ht="12.75">
      <c r="A2" s="178" t="s">
        <v>221</v>
      </c>
      <c r="B2" s="178"/>
      <c r="C2" s="178"/>
      <c r="D2" s="178"/>
      <c r="E2" s="178"/>
      <c r="F2" s="178"/>
      <c r="G2" s="178"/>
      <c r="H2" s="178" t="s">
        <v>184</v>
      </c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2.75">
      <c r="A3" s="6"/>
      <c r="B3" s="27" t="s">
        <v>232</v>
      </c>
      <c r="C3" s="27" t="s">
        <v>220</v>
      </c>
      <c r="D3" s="27" t="s">
        <v>216</v>
      </c>
      <c r="E3" s="27" t="s">
        <v>213</v>
      </c>
      <c r="F3" s="27" t="s">
        <v>207</v>
      </c>
      <c r="G3" s="27" t="s">
        <v>208</v>
      </c>
      <c r="H3" s="27" t="s">
        <v>185</v>
      </c>
      <c r="I3" s="27" t="s">
        <v>171</v>
      </c>
      <c r="J3" s="27" t="s">
        <v>186</v>
      </c>
      <c r="K3" s="27" t="s">
        <v>187</v>
      </c>
      <c r="L3" s="27" t="s">
        <v>157</v>
      </c>
      <c r="M3" s="27" t="s">
        <v>188</v>
      </c>
      <c r="N3" s="27" t="s">
        <v>172</v>
      </c>
      <c r="O3" s="27" t="s">
        <v>189</v>
      </c>
      <c r="P3" s="27" t="s">
        <v>190</v>
      </c>
      <c r="Q3" s="27" t="s">
        <v>153</v>
      </c>
    </row>
    <row r="4" spans="1:28" ht="12.75">
      <c r="A4" s="1" t="s">
        <v>191</v>
      </c>
      <c r="B4" s="2">
        <v>478.5</v>
      </c>
      <c r="C4" s="186">
        <v>1890.49</v>
      </c>
      <c r="D4" s="2">
        <v>483.1</v>
      </c>
      <c r="E4" s="2">
        <v>481.19</v>
      </c>
      <c r="F4" s="2">
        <v>483.5</v>
      </c>
      <c r="G4" s="2">
        <v>442.7</v>
      </c>
      <c r="H4" s="186">
        <v>1607.5000000000002</v>
      </c>
      <c r="I4" s="2">
        <v>403.2</v>
      </c>
      <c r="J4" s="2">
        <v>396.5</v>
      </c>
      <c r="K4" s="2">
        <v>400.6</v>
      </c>
      <c r="L4" s="2">
        <v>407.2</v>
      </c>
      <c r="M4" s="186">
        <v>1616.4</v>
      </c>
      <c r="N4" s="2">
        <v>409.1</v>
      </c>
      <c r="O4" s="2">
        <v>400.3</v>
      </c>
      <c r="P4" s="2">
        <v>400.9</v>
      </c>
      <c r="Q4" s="2">
        <v>406.1</v>
      </c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2.75">
      <c r="A5" s="182" t="s">
        <v>225</v>
      </c>
      <c r="B5" s="183">
        <v>366.8</v>
      </c>
      <c r="C5" s="187">
        <v>1550.49</v>
      </c>
      <c r="D5" s="183">
        <v>383.8</v>
      </c>
      <c r="E5" s="184">
        <v>386.80343724782176</v>
      </c>
      <c r="F5" s="184">
        <v>387.2059831174458</v>
      </c>
      <c r="G5" s="183">
        <v>392.69223192391553</v>
      </c>
      <c r="H5" s="187">
        <v>1607.5000000000002</v>
      </c>
      <c r="I5" s="183">
        <v>403.2</v>
      </c>
      <c r="J5" s="183">
        <v>396.5</v>
      </c>
      <c r="K5" s="183">
        <v>400.6</v>
      </c>
      <c r="L5" s="183">
        <v>407.2</v>
      </c>
      <c r="M5" s="187">
        <v>1616.4</v>
      </c>
      <c r="N5" s="183">
        <v>409.1</v>
      </c>
      <c r="O5" s="183">
        <v>400.3</v>
      </c>
      <c r="P5" s="183">
        <v>400.9</v>
      </c>
      <c r="Q5" s="183">
        <v>406.1</v>
      </c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2.75">
      <c r="A6" s="1" t="s">
        <v>192</v>
      </c>
      <c r="B6" s="180">
        <v>703.7</v>
      </c>
      <c r="C6" s="186">
        <v>2691.8</v>
      </c>
      <c r="D6" s="180">
        <v>736.8</v>
      </c>
      <c r="E6" s="2">
        <v>618.6</v>
      </c>
      <c r="F6" s="2">
        <v>603.9</v>
      </c>
      <c r="G6" s="2">
        <v>732.5</v>
      </c>
      <c r="H6" s="186">
        <v>2709.7</v>
      </c>
      <c r="I6" s="2">
        <v>706.2</v>
      </c>
      <c r="J6" s="2">
        <v>647.9</v>
      </c>
      <c r="K6" s="2">
        <v>625.1</v>
      </c>
      <c r="L6" s="2">
        <v>730.5</v>
      </c>
      <c r="M6" s="186">
        <v>2713.1</v>
      </c>
      <c r="N6" s="2">
        <v>725.4</v>
      </c>
      <c r="O6" s="2">
        <v>668.7</v>
      </c>
      <c r="P6" s="2">
        <v>594.6</v>
      </c>
      <c r="Q6" s="2">
        <v>724.4</v>
      </c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17" ht="12.75">
      <c r="A7" s="3" t="s">
        <v>193</v>
      </c>
      <c r="B7" s="5">
        <v>1182.2</v>
      </c>
      <c r="C7" s="186">
        <v>4582.29</v>
      </c>
      <c r="D7" s="5">
        <v>1219.9</v>
      </c>
      <c r="E7" s="5">
        <v>1099.79</v>
      </c>
      <c r="F7" s="5">
        <v>1087.4</v>
      </c>
      <c r="G7" s="5">
        <v>1175.2</v>
      </c>
      <c r="H7" s="186">
        <v>4317.2</v>
      </c>
      <c r="I7" s="5">
        <v>1109.4</v>
      </c>
      <c r="J7" s="5">
        <v>1044.4</v>
      </c>
      <c r="K7" s="5">
        <v>1025.7</v>
      </c>
      <c r="L7" s="5">
        <v>1137.7</v>
      </c>
      <c r="M7" s="186">
        <v>4329.5</v>
      </c>
      <c r="N7" s="5">
        <v>1134.5</v>
      </c>
      <c r="O7" s="5">
        <v>1069</v>
      </c>
      <c r="P7" s="5">
        <v>995.5</v>
      </c>
      <c r="Q7" s="5">
        <v>1130.5</v>
      </c>
    </row>
    <row r="8" spans="2:17" ht="12.75">
      <c r="B8" s="23"/>
      <c r="C8" s="63"/>
      <c r="D8" s="23"/>
      <c r="E8" s="23"/>
      <c r="F8" s="23"/>
      <c r="G8" s="23"/>
      <c r="H8" s="63"/>
      <c r="I8" s="23"/>
      <c r="J8" s="23"/>
      <c r="K8" s="23"/>
      <c r="L8" s="23"/>
      <c r="M8" s="63"/>
      <c r="N8" s="23"/>
      <c r="O8" s="23"/>
      <c r="P8" s="23"/>
      <c r="Q8" s="23"/>
    </row>
    <row r="9" spans="2:17" ht="12.75">
      <c r="B9" s="23"/>
      <c r="C9" s="63"/>
      <c r="D9" s="23"/>
      <c r="E9" s="23"/>
      <c r="F9" s="23"/>
      <c r="G9" s="23"/>
      <c r="H9" s="63"/>
      <c r="I9" s="23"/>
      <c r="J9" s="23"/>
      <c r="K9" s="23"/>
      <c r="L9" s="23"/>
      <c r="M9" s="63"/>
      <c r="N9" s="23"/>
      <c r="O9" s="23"/>
      <c r="P9" s="23"/>
      <c r="Q9" s="23"/>
    </row>
    <row r="10" spans="1:17" ht="12.75">
      <c r="A10" s="178" t="s">
        <v>194</v>
      </c>
      <c r="B10" s="178"/>
      <c r="C10" s="178"/>
      <c r="D10" s="178"/>
      <c r="E10" s="178"/>
      <c r="F10" s="178"/>
      <c r="G10" s="178"/>
      <c r="H10" s="178" t="s">
        <v>184</v>
      </c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ht="12.75">
      <c r="A11" s="6"/>
      <c r="B11" s="27" t="s">
        <v>232</v>
      </c>
      <c r="C11" s="27" t="s">
        <v>220</v>
      </c>
      <c r="D11" s="27" t="s">
        <v>216</v>
      </c>
      <c r="E11" s="27" t="s">
        <v>213</v>
      </c>
      <c r="F11" s="27" t="s">
        <v>207</v>
      </c>
      <c r="G11" s="27" t="s">
        <v>208</v>
      </c>
      <c r="H11" s="27" t="s">
        <v>185</v>
      </c>
      <c r="I11" s="27" t="s">
        <v>171</v>
      </c>
      <c r="J11" s="27" t="s">
        <v>186</v>
      </c>
      <c r="K11" s="27" t="s">
        <v>187</v>
      </c>
      <c r="L11" s="27" t="s">
        <v>157</v>
      </c>
      <c r="M11" s="27" t="s">
        <v>188</v>
      </c>
      <c r="N11" s="27" t="s">
        <v>172</v>
      </c>
      <c r="O11" s="27" t="s">
        <v>189</v>
      </c>
      <c r="P11" s="27" t="s">
        <v>190</v>
      </c>
      <c r="Q11" s="27" t="s">
        <v>153</v>
      </c>
    </row>
    <row r="12" spans="1:26" ht="12.75">
      <c r="A12" s="1" t="s">
        <v>191</v>
      </c>
      <c r="B12" s="2">
        <v>4520.6</v>
      </c>
      <c r="C12" s="186">
        <v>15005.619383602188</v>
      </c>
      <c r="D12" s="2">
        <v>4132</v>
      </c>
      <c r="E12" s="2">
        <v>2731.41938360219</v>
      </c>
      <c r="F12" s="2">
        <v>2964.5</v>
      </c>
      <c r="G12" s="180">
        <v>5177.7</v>
      </c>
      <c r="H12" s="186">
        <v>13756.397486999998</v>
      </c>
      <c r="I12" s="2">
        <v>4070.1</v>
      </c>
      <c r="J12" s="2">
        <v>2315.2</v>
      </c>
      <c r="K12" s="180">
        <v>2698.1973209999996</v>
      </c>
      <c r="L12" s="180">
        <v>4672.900166</v>
      </c>
      <c r="M12" s="186">
        <v>13166.8</v>
      </c>
      <c r="N12" s="2">
        <v>3871.4</v>
      </c>
      <c r="O12" s="2">
        <v>2320.7</v>
      </c>
      <c r="P12" s="2">
        <v>2588.5</v>
      </c>
      <c r="Q12" s="2">
        <v>4386.2</v>
      </c>
      <c r="S12" s="22"/>
      <c r="T12" s="22"/>
      <c r="U12" s="22"/>
      <c r="V12" s="22"/>
      <c r="W12" s="22"/>
      <c r="X12" s="22"/>
      <c r="Y12" s="22"/>
      <c r="Z12" s="22"/>
    </row>
    <row r="13" spans="1:28" ht="12.75">
      <c r="A13" s="182" t="s">
        <v>226</v>
      </c>
      <c r="B13" s="183">
        <v>464.7</v>
      </c>
      <c r="C13" s="187">
        <v>1382.8220000000001</v>
      </c>
      <c r="D13" s="183">
        <v>356</v>
      </c>
      <c r="E13" s="184">
        <v>306.1939999999999</v>
      </c>
      <c r="F13" s="184">
        <v>271.4120000000001</v>
      </c>
      <c r="G13" s="183">
        <v>449.216</v>
      </c>
      <c r="H13" s="187">
        <v>323.68673</v>
      </c>
      <c r="I13" s="183">
        <v>210.98579000000007</v>
      </c>
      <c r="J13" s="183">
        <v>39.74300000000001</v>
      </c>
      <c r="K13" s="183">
        <v>24.05794</v>
      </c>
      <c r="L13" s="183">
        <v>48.9</v>
      </c>
      <c r="M13" s="187">
        <v>0</v>
      </c>
      <c r="N13" s="183">
        <v>0</v>
      </c>
      <c r="O13" s="183">
        <v>0</v>
      </c>
      <c r="P13" s="183">
        <v>0</v>
      </c>
      <c r="Q13" s="183">
        <v>0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6" ht="12.75">
      <c r="A14" s="1" t="s">
        <v>192</v>
      </c>
      <c r="B14" s="2">
        <v>361.3</v>
      </c>
      <c r="C14" s="186">
        <v>1202.4476870957212</v>
      </c>
      <c r="D14" s="2">
        <v>350.57564343850925</v>
      </c>
      <c r="E14" s="2">
        <v>220.072043657212</v>
      </c>
      <c r="F14" s="2">
        <v>245.3</v>
      </c>
      <c r="G14" s="180">
        <v>386.5</v>
      </c>
      <c r="H14" s="186">
        <v>1156.1197759765416</v>
      </c>
      <c r="I14" s="2">
        <v>335.5</v>
      </c>
      <c r="J14" s="2">
        <v>215.9</v>
      </c>
      <c r="K14" s="180">
        <v>232.66412984792794</v>
      </c>
      <c r="L14" s="180">
        <v>372.0556461286137</v>
      </c>
      <c r="M14" s="186">
        <v>1110.6</v>
      </c>
      <c r="N14" s="2">
        <v>326.1</v>
      </c>
      <c r="O14" s="2">
        <v>210.5</v>
      </c>
      <c r="P14" s="2">
        <v>206.9</v>
      </c>
      <c r="Q14" s="2">
        <v>367.1</v>
      </c>
      <c r="S14" s="22"/>
      <c r="T14" s="22"/>
      <c r="U14" s="22"/>
      <c r="V14" s="22"/>
      <c r="W14" s="22"/>
      <c r="X14" s="22"/>
      <c r="Y14" s="22"/>
      <c r="Z14" s="22"/>
    </row>
    <row r="15" spans="1:17" ht="12.75">
      <c r="A15" s="3" t="s">
        <v>193</v>
      </c>
      <c r="B15" s="5">
        <v>4881.9</v>
      </c>
      <c r="C15" s="186">
        <v>16208.067070697909</v>
      </c>
      <c r="D15" s="5">
        <v>4482.575643438509</v>
      </c>
      <c r="E15" s="5">
        <v>2951.491427259402</v>
      </c>
      <c r="F15" s="5">
        <v>3209.8</v>
      </c>
      <c r="G15" s="5">
        <v>5564.2</v>
      </c>
      <c r="H15" s="186">
        <v>14912.51726297654</v>
      </c>
      <c r="I15" s="5">
        <v>4405.6</v>
      </c>
      <c r="J15" s="5">
        <v>2531.1</v>
      </c>
      <c r="K15" s="5">
        <v>2930.8614508479277</v>
      </c>
      <c r="L15" s="5">
        <v>5044.955812128614</v>
      </c>
      <c r="M15" s="186">
        <v>14277.4</v>
      </c>
      <c r="N15" s="5">
        <v>4197.5</v>
      </c>
      <c r="O15" s="5">
        <v>2531.2</v>
      </c>
      <c r="P15" s="5">
        <v>2795.4</v>
      </c>
      <c r="Q15" s="5">
        <v>4753.3</v>
      </c>
    </row>
    <row r="16" spans="1:17" ht="12.75">
      <c r="A16" s="3"/>
      <c r="B16" s="5"/>
      <c r="C16" s="4"/>
      <c r="D16" s="5"/>
      <c r="E16" s="5"/>
      <c r="F16" s="5"/>
      <c r="G16" s="5"/>
      <c r="H16" s="4"/>
      <c r="I16" s="5"/>
      <c r="J16" s="5"/>
      <c r="K16" s="5"/>
      <c r="L16" s="5"/>
      <c r="M16" s="4"/>
      <c r="N16" s="5"/>
      <c r="O16" s="5"/>
      <c r="P16" s="5"/>
      <c r="Q16" s="5"/>
    </row>
    <row r="17" spans="2:17" ht="12.75">
      <c r="B17" s="23"/>
      <c r="C17" s="63"/>
      <c r="D17" s="23"/>
      <c r="E17" s="23"/>
      <c r="F17" s="23"/>
      <c r="G17" s="23"/>
      <c r="H17" s="63"/>
      <c r="I17" s="23"/>
      <c r="J17" s="23"/>
      <c r="K17" s="23"/>
      <c r="L17" s="23"/>
      <c r="M17" s="63"/>
      <c r="N17" s="23"/>
      <c r="O17" s="23"/>
      <c r="P17" s="23"/>
      <c r="Q17" s="23"/>
    </row>
    <row r="18" spans="1:17" ht="12.75">
      <c r="A18" s="178" t="s">
        <v>222</v>
      </c>
      <c r="B18" s="178"/>
      <c r="C18" s="178"/>
      <c r="D18" s="178"/>
      <c r="E18" s="178"/>
      <c r="F18" s="178"/>
      <c r="G18" s="178"/>
      <c r="H18" s="178" t="s">
        <v>184</v>
      </c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12.75">
      <c r="A19" s="6"/>
      <c r="B19" s="27" t="s">
        <v>232</v>
      </c>
      <c r="C19" s="27" t="s">
        <v>220</v>
      </c>
      <c r="D19" s="27" t="s">
        <v>216</v>
      </c>
      <c r="E19" s="27" t="s">
        <v>213</v>
      </c>
      <c r="F19" s="27" t="s">
        <v>207</v>
      </c>
      <c r="G19" s="27" t="s">
        <v>208</v>
      </c>
      <c r="H19" s="27" t="s">
        <v>185</v>
      </c>
      <c r="I19" s="27" t="s">
        <v>171</v>
      </c>
      <c r="J19" s="27" t="s">
        <v>186</v>
      </c>
      <c r="K19" s="27" t="s">
        <v>187</v>
      </c>
      <c r="L19" s="27" t="s">
        <v>157</v>
      </c>
      <c r="M19" s="27" t="s">
        <v>188</v>
      </c>
      <c r="N19" s="27" t="s">
        <v>172</v>
      </c>
      <c r="O19" s="27" t="s">
        <v>189</v>
      </c>
      <c r="P19" s="27" t="s">
        <v>190</v>
      </c>
      <c r="Q19" s="27" t="s">
        <v>153</v>
      </c>
    </row>
    <row r="20" spans="1:26" s="20" customFormat="1" ht="12.75">
      <c r="A20" s="6" t="s">
        <v>243</v>
      </c>
      <c r="B20" s="2">
        <v>206.7</v>
      </c>
      <c r="C20" s="186">
        <v>723.8</v>
      </c>
      <c r="D20" s="2">
        <v>200.7</v>
      </c>
      <c r="E20" s="2">
        <v>154.2</v>
      </c>
      <c r="F20" s="2">
        <v>153</v>
      </c>
      <c r="G20" s="2">
        <v>215.9</v>
      </c>
      <c r="H20" s="186">
        <v>723.4</v>
      </c>
      <c r="I20" s="2">
        <v>201.3</v>
      </c>
      <c r="J20" s="2">
        <v>156.7</v>
      </c>
      <c r="K20" s="2">
        <v>154.8</v>
      </c>
      <c r="L20" s="2">
        <v>210.6</v>
      </c>
      <c r="M20" s="186">
        <v>681.9</v>
      </c>
      <c r="N20" s="2">
        <v>200</v>
      </c>
      <c r="O20" s="2">
        <v>149.7</v>
      </c>
      <c r="P20" s="2">
        <v>132.2</v>
      </c>
      <c r="Q20" s="2">
        <v>200</v>
      </c>
      <c r="S20" s="22"/>
      <c r="T20" s="22"/>
      <c r="U20" s="22"/>
      <c r="V20" s="22"/>
      <c r="W20" s="22"/>
      <c r="X20" s="22"/>
      <c r="Y20" s="22"/>
      <c r="Z20" s="22"/>
    </row>
    <row r="21" spans="1:26" s="20" customFormat="1" ht="12.75">
      <c r="A21" s="6" t="s">
        <v>244</v>
      </c>
      <c r="B21" s="2">
        <v>14.2</v>
      </c>
      <c r="C21" s="186">
        <v>24.9</v>
      </c>
      <c r="D21" s="2">
        <v>15</v>
      </c>
      <c r="E21" s="2">
        <v>9.9</v>
      </c>
      <c r="F21" s="2"/>
      <c r="G21" s="2"/>
      <c r="H21" s="186"/>
      <c r="I21" s="2"/>
      <c r="J21" s="2"/>
      <c r="K21" s="2"/>
      <c r="L21" s="2"/>
      <c r="M21" s="186"/>
      <c r="N21" s="2"/>
      <c r="O21" s="2"/>
      <c r="P21" s="2"/>
      <c r="Q21" s="2"/>
      <c r="S21" s="22"/>
      <c r="T21" s="22"/>
      <c r="U21" s="22"/>
      <c r="V21" s="22"/>
      <c r="W21" s="22"/>
      <c r="X21" s="22"/>
      <c r="Y21" s="22"/>
      <c r="Z21" s="22"/>
    </row>
    <row r="22" spans="1:17" s="20" customFormat="1" ht="12.75">
      <c r="A22" s="6"/>
      <c r="B22" s="8"/>
      <c r="C22" s="7"/>
      <c r="D22" s="8"/>
      <c r="E22" s="8"/>
      <c r="F22" s="8"/>
      <c r="G22" s="8"/>
      <c r="H22" s="7"/>
      <c r="I22" s="8"/>
      <c r="J22" s="8"/>
      <c r="K22" s="8"/>
      <c r="L22" s="8"/>
      <c r="M22" s="7"/>
      <c r="N22" s="8"/>
      <c r="O22" s="8"/>
      <c r="P22" s="8"/>
      <c r="Q22" s="8"/>
    </row>
    <row r="23" spans="2:17" ht="12.75">
      <c r="B23" s="23"/>
      <c r="C23" s="63"/>
      <c r="D23" s="23"/>
      <c r="E23" s="23"/>
      <c r="F23" s="23"/>
      <c r="G23" s="23"/>
      <c r="H23" s="63"/>
      <c r="I23" s="23"/>
      <c r="J23" s="23"/>
      <c r="K23" s="23"/>
      <c r="L23" s="23"/>
      <c r="M23" s="63"/>
      <c r="N23" s="23"/>
      <c r="O23" s="23"/>
      <c r="P23" s="23"/>
      <c r="Q23" s="23"/>
    </row>
    <row r="24" spans="1:17" ht="12.75">
      <c r="A24" s="178" t="s">
        <v>223</v>
      </c>
      <c r="B24" s="178"/>
      <c r="C24" s="178"/>
      <c r="D24" s="178"/>
      <c r="E24" s="178"/>
      <c r="F24" s="178"/>
      <c r="G24" s="178"/>
      <c r="H24" s="178" t="s">
        <v>184</v>
      </c>
      <c r="I24" s="178"/>
      <c r="J24" s="178"/>
      <c r="K24" s="178"/>
      <c r="L24" s="178"/>
      <c r="M24" s="178"/>
      <c r="N24" s="178"/>
      <c r="O24" s="178"/>
      <c r="P24" s="178"/>
      <c r="Q24" s="178"/>
    </row>
    <row r="25" spans="1:17" ht="12.75">
      <c r="A25" s="6"/>
      <c r="B25" s="27" t="s">
        <v>232</v>
      </c>
      <c r="C25" s="27" t="s">
        <v>220</v>
      </c>
      <c r="D25" s="27" t="s">
        <v>216</v>
      </c>
      <c r="E25" s="27" t="s">
        <v>213</v>
      </c>
      <c r="F25" s="27" t="s">
        <v>207</v>
      </c>
      <c r="G25" s="27" t="s">
        <v>208</v>
      </c>
      <c r="H25" s="27" t="s">
        <v>185</v>
      </c>
      <c r="I25" s="27" t="s">
        <v>171</v>
      </c>
      <c r="J25" s="27" t="s">
        <v>186</v>
      </c>
      <c r="K25" s="27" t="s">
        <v>187</v>
      </c>
      <c r="L25" s="27" t="s">
        <v>157</v>
      </c>
      <c r="M25" s="27" t="s">
        <v>188</v>
      </c>
      <c r="N25" s="27" t="s">
        <v>172</v>
      </c>
      <c r="O25" s="27" t="s">
        <v>189</v>
      </c>
      <c r="P25" s="27" t="s">
        <v>190</v>
      </c>
      <c r="Q25" s="27" t="s">
        <v>153</v>
      </c>
    </row>
    <row r="26" spans="1:26" ht="12.75">
      <c r="A26" s="9" t="s">
        <v>111</v>
      </c>
      <c r="B26" s="10">
        <v>2540.5</v>
      </c>
      <c r="C26" s="186">
        <v>10849.6</v>
      </c>
      <c r="D26" s="10">
        <v>2663.6</v>
      </c>
      <c r="E26" s="10">
        <v>2245</v>
      </c>
      <c r="F26" s="10">
        <v>2481</v>
      </c>
      <c r="G26" s="10">
        <v>3460</v>
      </c>
      <c r="H26" s="186">
        <v>11000</v>
      </c>
      <c r="I26" s="10">
        <v>3105</v>
      </c>
      <c r="J26" s="10">
        <v>2133</v>
      </c>
      <c r="K26" s="10">
        <v>2763</v>
      </c>
      <c r="L26" s="10">
        <v>2999</v>
      </c>
      <c r="M26" s="186">
        <v>10915</v>
      </c>
      <c r="N26" s="10">
        <v>2862</v>
      </c>
      <c r="O26" s="10">
        <v>2177</v>
      </c>
      <c r="P26" s="10">
        <v>2743</v>
      </c>
      <c r="Q26" s="10">
        <v>3133</v>
      </c>
      <c r="S26" s="22"/>
      <c r="T26" s="22"/>
      <c r="U26" s="22"/>
      <c r="V26" s="22"/>
      <c r="W26" s="22"/>
      <c r="X26" s="22"/>
      <c r="Y26" s="22"/>
      <c r="Z26" s="22"/>
    </row>
    <row r="27" spans="1:26" ht="12.75">
      <c r="A27" s="64" t="s">
        <v>195</v>
      </c>
      <c r="B27" s="65">
        <v>2025.5</v>
      </c>
      <c r="C27" s="188">
        <v>8733.7</v>
      </c>
      <c r="D27" s="65">
        <v>1792.7</v>
      </c>
      <c r="E27" s="65">
        <v>1885</v>
      </c>
      <c r="F27" s="65">
        <v>2272</v>
      </c>
      <c r="G27" s="65">
        <v>2784</v>
      </c>
      <c r="H27" s="188">
        <v>9018</v>
      </c>
      <c r="I27" s="65">
        <v>2589</v>
      </c>
      <c r="J27" s="65">
        <v>1858</v>
      </c>
      <c r="K27" s="65">
        <v>2432</v>
      </c>
      <c r="L27" s="65">
        <v>2139</v>
      </c>
      <c r="M27" s="188">
        <v>9335</v>
      </c>
      <c r="N27" s="65">
        <v>2032</v>
      </c>
      <c r="O27" s="65">
        <v>1947</v>
      </c>
      <c r="P27" s="65">
        <v>2498</v>
      </c>
      <c r="Q27" s="65">
        <v>2858</v>
      </c>
      <c r="S27" s="22"/>
      <c r="T27" s="22"/>
      <c r="U27" s="22"/>
      <c r="V27" s="22"/>
      <c r="W27" s="22"/>
      <c r="X27" s="22"/>
      <c r="Y27" s="22"/>
      <c r="Z27" s="22"/>
    </row>
    <row r="28" spans="1:17" ht="12.75">
      <c r="A28" s="11"/>
      <c r="B28" s="13"/>
      <c r="C28" s="12"/>
      <c r="D28" s="13"/>
      <c r="E28" s="13"/>
      <c r="F28" s="13"/>
      <c r="G28" s="13"/>
      <c r="H28" s="12"/>
      <c r="I28" s="13"/>
      <c r="J28" s="13"/>
      <c r="K28" s="13"/>
      <c r="L28" s="13"/>
      <c r="M28" s="12"/>
      <c r="N28" s="13"/>
      <c r="O28" s="13"/>
      <c r="P28" s="13"/>
      <c r="Q28" s="13"/>
    </row>
    <row r="29" spans="2:17" ht="12.75">
      <c r="B29" s="23"/>
      <c r="C29" s="63"/>
      <c r="D29" s="23"/>
      <c r="E29" s="23"/>
      <c r="F29" s="23"/>
      <c r="G29" s="23"/>
      <c r="H29" s="63"/>
      <c r="I29" s="23"/>
      <c r="J29" s="23"/>
      <c r="K29" s="23"/>
      <c r="L29" s="23"/>
      <c r="M29" s="63"/>
      <c r="N29" s="23"/>
      <c r="O29" s="23"/>
      <c r="P29" s="23"/>
      <c r="Q29" s="23"/>
    </row>
    <row r="30" spans="1:17" ht="25.5">
      <c r="A30" s="178" t="s">
        <v>196</v>
      </c>
      <c r="B30" s="178"/>
      <c r="C30" s="178"/>
      <c r="D30" s="178"/>
      <c r="E30" s="178"/>
      <c r="F30" s="178"/>
      <c r="G30" s="178"/>
      <c r="H30" s="178" t="s">
        <v>184</v>
      </c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12.75">
      <c r="A31" s="6"/>
      <c r="B31" s="27" t="s">
        <v>232</v>
      </c>
      <c r="C31" s="27"/>
      <c r="D31" s="27" t="s">
        <v>216</v>
      </c>
      <c r="E31" s="27" t="s">
        <v>213</v>
      </c>
      <c r="F31" s="27" t="s">
        <v>207</v>
      </c>
      <c r="G31" s="27" t="s">
        <v>208</v>
      </c>
      <c r="H31" s="27"/>
      <c r="I31" s="27" t="s">
        <v>171</v>
      </c>
      <c r="J31" s="27" t="s">
        <v>186</v>
      </c>
      <c r="K31" s="27" t="s">
        <v>187</v>
      </c>
      <c r="L31" s="27" t="s">
        <v>157</v>
      </c>
      <c r="M31" s="27"/>
      <c r="N31" s="27" t="s">
        <v>172</v>
      </c>
      <c r="O31" s="27" t="s">
        <v>189</v>
      </c>
      <c r="P31" s="27" t="s">
        <v>190</v>
      </c>
      <c r="Q31" s="27" t="s">
        <v>153</v>
      </c>
    </row>
    <row r="32" spans="1:26" ht="12.75">
      <c r="A32" s="9" t="s">
        <v>197</v>
      </c>
      <c r="B32" s="10">
        <v>1265</v>
      </c>
      <c r="C32" s="63"/>
      <c r="D32" s="10">
        <v>2092.4</v>
      </c>
      <c r="E32" s="10">
        <v>2484.4</v>
      </c>
      <c r="F32" s="10">
        <v>1783.1</v>
      </c>
      <c r="G32" s="10">
        <v>1218</v>
      </c>
      <c r="H32" s="63"/>
      <c r="I32" s="10">
        <v>1787</v>
      </c>
      <c r="J32" s="10">
        <v>1887</v>
      </c>
      <c r="K32" s="13">
        <v>1457</v>
      </c>
      <c r="L32" s="14">
        <v>667</v>
      </c>
      <c r="M32" s="63"/>
      <c r="N32" s="13">
        <v>1515</v>
      </c>
      <c r="O32" s="10">
        <v>1790</v>
      </c>
      <c r="P32" s="10">
        <v>1160</v>
      </c>
      <c r="Q32" s="10">
        <v>289</v>
      </c>
      <c r="S32" s="22"/>
      <c r="T32" s="22"/>
      <c r="U32" s="22"/>
      <c r="V32" s="22"/>
      <c r="W32" s="22"/>
      <c r="X32" s="22"/>
      <c r="Y32" s="22"/>
      <c r="Z32" s="22"/>
    </row>
    <row r="33" spans="2:17" ht="12.75">
      <c r="B33" s="23"/>
      <c r="C33" s="63"/>
      <c r="D33" s="23"/>
      <c r="E33" s="23"/>
      <c r="F33" s="23"/>
      <c r="G33" s="23"/>
      <c r="H33" s="63"/>
      <c r="I33" s="23"/>
      <c r="J33" s="23"/>
      <c r="K33" s="23"/>
      <c r="L33" s="23"/>
      <c r="M33" s="63"/>
      <c r="N33" s="23"/>
      <c r="O33" s="23"/>
      <c r="P33" s="23"/>
      <c r="Q33" s="23"/>
    </row>
    <row r="34" spans="2:17" ht="12.75">
      <c r="B34" s="23"/>
      <c r="C34" s="63"/>
      <c r="D34" s="23"/>
      <c r="E34" s="23"/>
      <c r="F34" s="23"/>
      <c r="G34" s="23"/>
      <c r="H34" s="63"/>
      <c r="I34" s="23"/>
      <c r="J34" s="23"/>
      <c r="K34" s="23"/>
      <c r="L34" s="23"/>
      <c r="M34" s="63"/>
      <c r="N34" s="23"/>
      <c r="O34" s="23"/>
      <c r="P34" s="23"/>
      <c r="Q34" s="23"/>
    </row>
    <row r="35" spans="1:17" ht="12.75">
      <c r="A35" s="178" t="s">
        <v>198</v>
      </c>
      <c r="B35" s="178"/>
      <c r="C35" s="178"/>
      <c r="D35" s="178"/>
      <c r="E35" s="178"/>
      <c r="F35" s="178"/>
      <c r="G35" s="178"/>
      <c r="H35" s="178" t="s">
        <v>184</v>
      </c>
      <c r="I35" s="178"/>
      <c r="J35" s="178"/>
      <c r="K35" s="178"/>
      <c r="L35" s="178"/>
      <c r="M35" s="178"/>
      <c r="N35" s="178"/>
      <c r="O35" s="178"/>
      <c r="P35" s="178"/>
      <c r="Q35" s="178"/>
    </row>
    <row r="36" spans="1:17" ht="12.75">
      <c r="A36" s="6"/>
      <c r="B36" s="27" t="s">
        <v>232</v>
      </c>
      <c r="C36" s="27" t="s">
        <v>220</v>
      </c>
      <c r="D36" s="27" t="s">
        <v>216</v>
      </c>
      <c r="E36" s="27" t="s">
        <v>213</v>
      </c>
      <c r="F36" s="27" t="s">
        <v>207</v>
      </c>
      <c r="G36" s="27" t="s">
        <v>208</v>
      </c>
      <c r="H36" s="27" t="s">
        <v>185</v>
      </c>
      <c r="I36" s="27" t="s">
        <v>171</v>
      </c>
      <c r="J36" s="27" t="s">
        <v>186</v>
      </c>
      <c r="K36" s="27" t="s">
        <v>187</v>
      </c>
      <c r="L36" s="27" t="s">
        <v>157</v>
      </c>
      <c r="M36" s="27" t="s">
        <v>188</v>
      </c>
      <c r="N36" s="27" t="s">
        <v>172</v>
      </c>
      <c r="O36" s="27" t="s">
        <v>189</v>
      </c>
      <c r="P36" s="27" t="s">
        <v>190</v>
      </c>
      <c r="Q36" s="27" t="s">
        <v>153</v>
      </c>
    </row>
    <row r="37" spans="1:26" ht="25.5">
      <c r="A37" s="9" t="s">
        <v>199</v>
      </c>
      <c r="B37" s="2">
        <v>3221.4</v>
      </c>
      <c r="C37" s="186">
        <v>10128.400000000001</v>
      </c>
      <c r="D37" s="2">
        <v>2605</v>
      </c>
      <c r="E37" s="2">
        <v>1752.1</v>
      </c>
      <c r="F37" s="2">
        <v>1870.3</v>
      </c>
      <c r="G37" s="2">
        <v>3901</v>
      </c>
      <c r="H37" s="186">
        <v>9923.599999999999</v>
      </c>
      <c r="I37" s="2">
        <v>3076.1</v>
      </c>
      <c r="J37" s="2">
        <v>1510.1</v>
      </c>
      <c r="K37" s="2">
        <v>1730.1</v>
      </c>
      <c r="L37" s="2">
        <v>3607.3</v>
      </c>
      <c r="M37" s="186">
        <v>9451.9</v>
      </c>
      <c r="N37" s="2">
        <v>2781.8</v>
      </c>
      <c r="O37" s="2">
        <v>1451.4</v>
      </c>
      <c r="P37" s="2">
        <v>1696</v>
      </c>
      <c r="Q37" s="2">
        <v>3522.7</v>
      </c>
      <c r="S37" s="22"/>
      <c r="T37" s="22"/>
      <c r="U37" s="22"/>
      <c r="V37" s="22"/>
      <c r="W37" s="22"/>
      <c r="X37" s="22"/>
      <c r="Y37" s="22"/>
      <c r="Z37" s="22"/>
    </row>
    <row r="38" spans="2:17" ht="12.75">
      <c r="B38" s="23"/>
      <c r="C38" s="63"/>
      <c r="D38" s="23"/>
      <c r="E38" s="23"/>
      <c r="F38" s="23"/>
      <c r="G38" s="23"/>
      <c r="H38" s="63"/>
      <c r="I38" s="23"/>
      <c r="J38" s="23"/>
      <c r="K38" s="23"/>
      <c r="L38" s="23"/>
      <c r="M38" s="63"/>
      <c r="N38" s="23"/>
      <c r="O38" s="23"/>
      <c r="P38" s="23"/>
      <c r="Q38" s="23"/>
    </row>
    <row r="39" spans="2:17" ht="12.75">
      <c r="B39" s="23"/>
      <c r="C39" s="63"/>
      <c r="D39" s="23"/>
      <c r="E39" s="23"/>
      <c r="F39" s="23"/>
      <c r="G39" s="23"/>
      <c r="H39" s="63"/>
      <c r="I39" s="23"/>
      <c r="J39" s="23"/>
      <c r="K39" s="23"/>
      <c r="L39" s="23"/>
      <c r="M39" s="63"/>
      <c r="N39" s="23"/>
      <c r="O39" s="23"/>
      <c r="P39" s="23"/>
      <c r="Q39" s="23"/>
    </row>
    <row r="40" spans="1:17" ht="12.75">
      <c r="A40" s="178" t="s">
        <v>224</v>
      </c>
      <c r="B40" s="178"/>
      <c r="C40" s="178"/>
      <c r="D40" s="178"/>
      <c r="E40" s="178"/>
      <c r="F40" s="178"/>
      <c r="G40" s="178"/>
      <c r="H40" s="178" t="s">
        <v>200</v>
      </c>
      <c r="I40" s="178"/>
      <c r="J40" s="178"/>
      <c r="K40" s="178"/>
      <c r="L40" s="178"/>
      <c r="M40" s="178"/>
      <c r="N40" s="178"/>
      <c r="O40" s="178"/>
      <c r="P40" s="178"/>
      <c r="Q40" s="178"/>
    </row>
    <row r="41" spans="1:17" ht="12.75">
      <c r="A41" s="6"/>
      <c r="B41" s="27" t="s">
        <v>232</v>
      </c>
      <c r="C41" s="27" t="s">
        <v>220</v>
      </c>
      <c r="D41" s="27" t="s">
        <v>216</v>
      </c>
      <c r="E41" s="27" t="s">
        <v>213</v>
      </c>
      <c r="F41" s="27" t="s">
        <v>207</v>
      </c>
      <c r="G41" s="27" t="s">
        <v>208</v>
      </c>
      <c r="H41" s="27" t="s">
        <v>185</v>
      </c>
      <c r="I41" s="27" t="s">
        <v>171</v>
      </c>
      <c r="J41" s="27" t="s">
        <v>186</v>
      </c>
      <c r="K41" s="27" t="s">
        <v>187</v>
      </c>
      <c r="L41" s="27" t="s">
        <v>157</v>
      </c>
      <c r="M41" s="27" t="s">
        <v>188</v>
      </c>
      <c r="N41" s="27" t="s">
        <v>172</v>
      </c>
      <c r="O41" s="27" t="s">
        <v>189</v>
      </c>
      <c r="P41" s="27" t="s">
        <v>190</v>
      </c>
      <c r="Q41" s="27" t="s">
        <v>153</v>
      </c>
    </row>
    <row r="42" spans="1:26" ht="12.75">
      <c r="A42" s="9" t="s">
        <v>201</v>
      </c>
      <c r="B42" s="16">
        <v>322</v>
      </c>
      <c r="C42" s="186">
        <v>1098.5</v>
      </c>
      <c r="D42" s="16">
        <v>309.4</v>
      </c>
      <c r="E42" s="16">
        <v>327.3</v>
      </c>
      <c r="F42" s="16">
        <v>233.1</v>
      </c>
      <c r="G42" s="16">
        <v>228.7</v>
      </c>
      <c r="H42" s="186">
        <v>491.59999999999997</v>
      </c>
      <c r="I42" s="16">
        <v>138.5</v>
      </c>
      <c r="J42" s="16">
        <v>129.7</v>
      </c>
      <c r="K42" s="16">
        <v>95.7</v>
      </c>
      <c r="L42" s="16">
        <v>127.7</v>
      </c>
      <c r="M42" s="186">
        <v>467.6</v>
      </c>
      <c r="N42" s="16">
        <v>123.5</v>
      </c>
      <c r="O42" s="16">
        <v>126.7</v>
      </c>
      <c r="P42" s="16">
        <v>84.4</v>
      </c>
      <c r="Q42" s="16">
        <v>133</v>
      </c>
      <c r="S42" s="22"/>
      <c r="T42" s="22"/>
      <c r="U42" s="22"/>
      <c r="V42" s="22"/>
      <c r="W42" s="22"/>
      <c r="X42" s="22"/>
      <c r="Y42" s="22"/>
      <c r="Z42" s="22"/>
    </row>
    <row r="43" spans="1:28" ht="12.75">
      <c r="A43" s="182" t="s">
        <v>225</v>
      </c>
      <c r="B43" s="183">
        <v>202.7</v>
      </c>
      <c r="C43" s="187">
        <v>815.2</v>
      </c>
      <c r="D43" s="183">
        <v>215.3</v>
      </c>
      <c r="E43" s="184">
        <v>218.11264</v>
      </c>
      <c r="F43" s="184">
        <v>177.79911457142867</v>
      </c>
      <c r="G43" s="183">
        <v>204.034294</v>
      </c>
      <c r="H43" s="187">
        <v>491.6203059999999</v>
      </c>
      <c r="I43" s="183">
        <v>138.52030599999995</v>
      </c>
      <c r="J43" s="183">
        <v>129.70000000000002</v>
      </c>
      <c r="K43" s="183">
        <v>95.7</v>
      </c>
      <c r="L43" s="183">
        <v>127.7</v>
      </c>
      <c r="M43" s="187">
        <v>467.6</v>
      </c>
      <c r="N43" s="183">
        <v>123.5</v>
      </c>
      <c r="O43" s="183">
        <v>126.7</v>
      </c>
      <c r="P43" s="183">
        <v>84.4</v>
      </c>
      <c r="Q43" s="183">
        <v>133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6" ht="12.75">
      <c r="A44" s="9" t="s">
        <v>202</v>
      </c>
      <c r="B44" s="16">
        <v>286.6</v>
      </c>
      <c r="C44" s="186">
        <v>1105.5</v>
      </c>
      <c r="D44" s="16">
        <v>400.9</v>
      </c>
      <c r="E44" s="16">
        <v>255.1</v>
      </c>
      <c r="F44" s="16">
        <v>242.9</v>
      </c>
      <c r="G44" s="16">
        <v>206.6</v>
      </c>
      <c r="H44" s="186">
        <v>484.6</v>
      </c>
      <c r="I44" s="16">
        <v>132.4</v>
      </c>
      <c r="J44" s="16">
        <v>129.3</v>
      </c>
      <c r="K44" s="16">
        <v>96</v>
      </c>
      <c r="L44" s="16">
        <v>126.9</v>
      </c>
      <c r="M44" s="186">
        <v>466.8</v>
      </c>
      <c r="N44" s="16">
        <v>124.1</v>
      </c>
      <c r="O44" s="16">
        <v>124</v>
      </c>
      <c r="P44" s="16">
        <v>89.5</v>
      </c>
      <c r="Q44" s="16">
        <v>129.2</v>
      </c>
      <c r="S44" s="22"/>
      <c r="T44" s="22"/>
      <c r="U44" s="22"/>
      <c r="V44" s="22"/>
      <c r="W44" s="22"/>
      <c r="X44" s="22"/>
      <c r="Y44" s="22"/>
      <c r="Z44" s="22"/>
    </row>
    <row r="45" spans="1:28" ht="12.75">
      <c r="A45" s="182" t="s">
        <v>225</v>
      </c>
      <c r="B45" s="183">
        <v>201.2</v>
      </c>
      <c r="C45" s="187">
        <v>808.7</v>
      </c>
      <c r="D45" s="183">
        <v>221.7</v>
      </c>
      <c r="E45" s="184">
        <v>212.66078899999997</v>
      </c>
      <c r="F45" s="184">
        <v>180.25424100000004</v>
      </c>
      <c r="G45" s="183">
        <v>194.096028</v>
      </c>
      <c r="H45" s="187">
        <v>484.59093999999993</v>
      </c>
      <c r="I45" s="183">
        <v>132.39093999999997</v>
      </c>
      <c r="J45" s="183">
        <v>129.3</v>
      </c>
      <c r="K45" s="183">
        <v>96</v>
      </c>
      <c r="L45" s="183">
        <v>126.9</v>
      </c>
      <c r="M45" s="187">
        <v>466.8</v>
      </c>
      <c r="N45" s="183">
        <v>124.1</v>
      </c>
      <c r="O45" s="183">
        <v>124</v>
      </c>
      <c r="P45" s="183">
        <v>89.5</v>
      </c>
      <c r="Q45" s="183">
        <v>129.2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6" ht="12.75">
      <c r="A46" s="9"/>
      <c r="B46" s="16"/>
      <c r="C46" s="15"/>
      <c r="D46" s="16"/>
      <c r="E46" s="16"/>
      <c r="F46" s="16"/>
      <c r="G46" s="16"/>
      <c r="H46" s="15"/>
      <c r="I46" s="16"/>
      <c r="J46" s="16"/>
      <c r="K46" s="16"/>
      <c r="L46" s="16"/>
      <c r="M46" s="15"/>
      <c r="N46" s="16"/>
      <c r="O46" s="16"/>
      <c r="P46" s="16"/>
      <c r="Q46" s="16"/>
      <c r="S46" s="22"/>
      <c r="T46" s="22"/>
      <c r="U46" s="22"/>
      <c r="V46" s="22"/>
      <c r="W46" s="22"/>
      <c r="X46" s="22"/>
      <c r="Y46" s="22"/>
      <c r="Z46" s="22"/>
    </row>
    <row r="47" spans="1:26" ht="12.75">
      <c r="A47" s="9"/>
      <c r="B47" s="16"/>
      <c r="C47" s="15"/>
      <c r="D47" s="16"/>
      <c r="E47" s="16"/>
      <c r="F47" s="16"/>
      <c r="G47" s="16"/>
      <c r="H47" s="15"/>
      <c r="I47" s="16"/>
      <c r="J47" s="16"/>
      <c r="K47" s="16"/>
      <c r="L47" s="16"/>
      <c r="M47" s="15"/>
      <c r="N47" s="16"/>
      <c r="O47" s="16"/>
      <c r="P47" s="16"/>
      <c r="Q47" s="16"/>
      <c r="S47" s="22"/>
      <c r="T47" s="22"/>
      <c r="U47" s="22"/>
      <c r="V47" s="22"/>
      <c r="W47" s="22"/>
      <c r="X47" s="22"/>
      <c r="Y47" s="22"/>
      <c r="Z47" s="22"/>
    </row>
    <row r="48" spans="1:17" ht="12.75">
      <c r="A48" s="178" t="s">
        <v>203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</row>
    <row r="49" spans="1:17" ht="12.75">
      <c r="A49" s="6"/>
      <c r="B49" s="27" t="s">
        <v>232</v>
      </c>
      <c r="C49" s="27" t="s">
        <v>220</v>
      </c>
      <c r="D49" s="27" t="s">
        <v>216</v>
      </c>
      <c r="E49" s="27" t="s">
        <v>213</v>
      </c>
      <c r="F49" s="27" t="s">
        <v>207</v>
      </c>
      <c r="G49" s="27" t="s">
        <v>208</v>
      </c>
      <c r="H49" s="27" t="s">
        <v>185</v>
      </c>
      <c r="I49" s="27" t="s">
        <v>171</v>
      </c>
      <c r="J49" s="27" t="s">
        <v>186</v>
      </c>
      <c r="K49" s="27" t="s">
        <v>187</v>
      </c>
      <c r="L49" s="27" t="s">
        <v>157</v>
      </c>
      <c r="M49" s="27" t="s">
        <v>188</v>
      </c>
      <c r="N49" s="27" t="s">
        <v>172</v>
      </c>
      <c r="O49" s="27" t="s">
        <v>189</v>
      </c>
      <c r="P49" s="27" t="s">
        <v>190</v>
      </c>
      <c r="Q49" s="27" t="s">
        <v>153</v>
      </c>
    </row>
    <row r="50" spans="1:26" ht="12.75">
      <c r="A50" s="9" t="s">
        <v>204</v>
      </c>
      <c r="B50" s="16">
        <v>15433.94</v>
      </c>
      <c r="C50" s="186">
        <v>40174.509999999995</v>
      </c>
      <c r="D50" s="16">
        <v>12530.1</v>
      </c>
      <c r="E50" s="16">
        <v>3367.4399999999987</v>
      </c>
      <c r="F50" s="16">
        <v>5765.6</v>
      </c>
      <c r="G50" s="16">
        <v>18511.37</v>
      </c>
      <c r="H50" s="186">
        <v>40213.89</v>
      </c>
      <c r="I50" s="16">
        <v>14241.99</v>
      </c>
      <c r="J50" s="16">
        <v>2747.7</v>
      </c>
      <c r="K50" s="16">
        <v>5503.2</v>
      </c>
      <c r="L50" s="16">
        <v>17721</v>
      </c>
      <c r="M50" s="186">
        <v>38660.2</v>
      </c>
      <c r="N50" s="16">
        <v>13317.2</v>
      </c>
      <c r="O50" s="16">
        <v>2789.3</v>
      </c>
      <c r="P50" s="16">
        <v>5199.7</v>
      </c>
      <c r="Q50" s="16">
        <v>17354</v>
      </c>
      <c r="S50" s="22"/>
      <c r="T50" s="22"/>
      <c r="U50" s="22"/>
      <c r="V50" s="22"/>
      <c r="W50" s="22"/>
      <c r="X50" s="22"/>
      <c r="Y50" s="22"/>
      <c r="Z50" s="22"/>
    </row>
    <row r="51" spans="1:26" ht="12.75">
      <c r="A51" s="9" t="s">
        <v>205</v>
      </c>
      <c r="B51" s="16">
        <v>1390.17</v>
      </c>
      <c r="C51" s="186">
        <v>3772.2000000000003</v>
      </c>
      <c r="D51" s="16">
        <v>1188.9</v>
      </c>
      <c r="E51" s="16">
        <v>444.6300000000001</v>
      </c>
      <c r="F51" s="16">
        <v>613</v>
      </c>
      <c r="G51" s="16">
        <v>1525.67</v>
      </c>
      <c r="H51" s="186">
        <v>3719.3100000000004</v>
      </c>
      <c r="I51" s="16">
        <v>1287.91</v>
      </c>
      <c r="J51" s="16">
        <v>395.7</v>
      </c>
      <c r="K51" s="16">
        <v>632.7</v>
      </c>
      <c r="L51" s="16">
        <v>1403</v>
      </c>
      <c r="M51" s="186">
        <v>3685.1</v>
      </c>
      <c r="N51" s="16">
        <v>1279.7</v>
      </c>
      <c r="O51" s="16">
        <v>432.8</v>
      </c>
      <c r="P51" s="16">
        <v>572.3</v>
      </c>
      <c r="Q51" s="16">
        <v>1400.3</v>
      </c>
      <c r="S51" s="24"/>
      <c r="T51" s="22"/>
      <c r="U51" s="22"/>
      <c r="V51" s="22"/>
      <c r="W51" s="22"/>
      <c r="X51" s="22"/>
      <c r="Y51" s="22"/>
      <c r="Z51" s="22"/>
    </row>
    <row r="53" spans="2:8" ht="12.75">
      <c r="B53" s="23"/>
      <c r="C53" s="63"/>
      <c r="D53" s="23"/>
      <c r="E53" s="23"/>
      <c r="F53" s="23"/>
      <c r="H53" s="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2" t="s">
        <v>56</v>
      </c>
      <c r="C2" s="204" t="s">
        <v>113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"/>
      <c r="B3" s="99"/>
      <c r="C3" s="200" t="s">
        <v>173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12.75">
      <c r="B4" s="189"/>
      <c r="C4" s="101" t="s">
        <v>220</v>
      </c>
      <c r="D4" s="101" t="s">
        <v>216</v>
      </c>
      <c r="E4" s="101" t="s">
        <v>213</v>
      </c>
      <c r="F4" s="101" t="s">
        <v>207</v>
      </c>
      <c r="G4" s="101" t="s">
        <v>208</v>
      </c>
      <c r="I4" s="101" t="s">
        <v>185</v>
      </c>
      <c r="J4" s="101" t="s">
        <v>171</v>
      </c>
      <c r="K4" s="101" t="s">
        <v>186</v>
      </c>
      <c r="L4" s="101" t="s">
        <v>187</v>
      </c>
      <c r="M4" s="101" t="s">
        <v>157</v>
      </c>
    </row>
    <row r="5" spans="2:13" ht="12.75">
      <c r="B5" s="104" t="s">
        <v>115</v>
      </c>
      <c r="C5" s="205"/>
      <c r="D5" s="205"/>
      <c r="E5" s="205"/>
      <c r="F5" s="205"/>
      <c r="G5" s="205"/>
      <c r="I5" s="194"/>
      <c r="J5" s="105"/>
      <c r="K5" s="105"/>
      <c r="L5" s="105"/>
      <c r="M5" s="105"/>
    </row>
    <row r="6" spans="2:13" ht="12.75">
      <c r="B6" s="107"/>
      <c r="C6" s="195"/>
      <c r="D6" s="41"/>
      <c r="E6" s="41"/>
      <c r="F6" s="41"/>
      <c r="G6" s="41"/>
      <c r="I6" s="195"/>
      <c r="J6" s="41"/>
      <c r="K6" s="41"/>
      <c r="L6" s="41"/>
      <c r="M6" s="41"/>
    </row>
    <row r="7" spans="2:14" ht="12.75">
      <c r="B7" s="107" t="s">
        <v>81</v>
      </c>
      <c r="C7" s="195">
        <v>4656.4</v>
      </c>
      <c r="D7" s="41">
        <v>1526.8</v>
      </c>
      <c r="E7" s="41">
        <v>1108</v>
      </c>
      <c r="F7" s="41">
        <v>968.1</v>
      </c>
      <c r="G7" s="41">
        <v>1053.6</v>
      </c>
      <c r="H7" s="193">
        <f>C7-SUM(D7:G7)</f>
        <v>-0.1000000000003638</v>
      </c>
      <c r="I7" s="195">
        <v>3121</v>
      </c>
      <c r="J7" s="41">
        <v>865.7</v>
      </c>
      <c r="K7" s="41">
        <v>779.3</v>
      </c>
      <c r="L7" s="41">
        <v>647.9</v>
      </c>
      <c r="M7" s="41">
        <v>828</v>
      </c>
      <c r="N7" s="193">
        <f>I7-SUM(J7:M7)</f>
        <v>0.09999999999990905</v>
      </c>
    </row>
    <row r="8" spans="2:14" ht="12.75">
      <c r="B8" s="107" t="s">
        <v>82</v>
      </c>
      <c r="C8" s="195">
        <v>1604.9</v>
      </c>
      <c r="D8" s="41">
        <v>418</v>
      </c>
      <c r="E8" s="41">
        <v>446.6</v>
      </c>
      <c r="F8" s="41">
        <v>409.6</v>
      </c>
      <c r="G8" s="41">
        <v>330.8</v>
      </c>
      <c r="H8" s="193">
        <f aca="true" t="shared" si="0" ref="H8:H20">C8-SUM(D8:G8)</f>
        <v>-0.09999999999990905</v>
      </c>
      <c r="I8" s="195">
        <v>1204.5</v>
      </c>
      <c r="J8" s="41">
        <v>341.7</v>
      </c>
      <c r="K8" s="41">
        <v>292.1</v>
      </c>
      <c r="L8" s="41">
        <v>293.3</v>
      </c>
      <c r="M8" s="41">
        <v>277.3</v>
      </c>
      <c r="N8" s="193">
        <f aca="true" t="shared" si="1" ref="N8:N20">I8-SUM(J8:M8)</f>
        <v>0.10000000000013642</v>
      </c>
    </row>
    <row r="9" spans="2:14" ht="12.75">
      <c r="B9" s="109" t="s">
        <v>83</v>
      </c>
      <c r="C9" s="196">
        <v>6261.3</v>
      </c>
      <c r="D9" s="110">
        <v>1944.7</v>
      </c>
      <c r="E9" s="110">
        <v>1554.6</v>
      </c>
      <c r="F9" s="110">
        <v>1377.6</v>
      </c>
      <c r="G9" s="110">
        <v>1384.4</v>
      </c>
      <c r="H9" s="193">
        <f t="shared" si="0"/>
        <v>0</v>
      </c>
      <c r="I9" s="196">
        <v>4325.5</v>
      </c>
      <c r="J9" s="110">
        <v>1207.4</v>
      </c>
      <c r="K9" s="110">
        <v>1071.4</v>
      </c>
      <c r="L9" s="110">
        <v>941.2</v>
      </c>
      <c r="M9" s="110">
        <v>1105.4</v>
      </c>
      <c r="N9" s="193">
        <f t="shared" si="1"/>
        <v>0.1000000000003638</v>
      </c>
    </row>
    <row r="10" spans="2:14" ht="12.75">
      <c r="B10" s="107"/>
      <c r="C10" s="195"/>
      <c r="D10" s="41"/>
      <c r="E10" s="41"/>
      <c r="F10" s="41"/>
      <c r="G10" s="41"/>
      <c r="H10" s="193">
        <f t="shared" si="0"/>
        <v>0</v>
      </c>
      <c r="I10" s="195"/>
      <c r="J10" s="41"/>
      <c r="K10" s="41"/>
      <c r="L10" s="41"/>
      <c r="M10" s="41"/>
      <c r="N10" s="193">
        <f t="shared" si="1"/>
        <v>0</v>
      </c>
    </row>
    <row r="11" spans="2:14" ht="12.75">
      <c r="B11" s="112" t="s">
        <v>106</v>
      </c>
      <c r="C11" s="195">
        <v>-1050.1</v>
      </c>
      <c r="D11" s="41">
        <v>-330.1</v>
      </c>
      <c r="E11" s="41">
        <v>-254.6</v>
      </c>
      <c r="F11" s="41">
        <v>-276.6</v>
      </c>
      <c r="G11" s="41">
        <v>-188.8</v>
      </c>
      <c r="H11" s="193">
        <f t="shared" si="0"/>
        <v>0</v>
      </c>
      <c r="I11" s="195">
        <v>-613.5</v>
      </c>
      <c r="J11" s="41">
        <v>-165.6</v>
      </c>
      <c r="K11" s="41">
        <v>-153.1</v>
      </c>
      <c r="L11" s="41">
        <v>-149.9</v>
      </c>
      <c r="M11" s="41">
        <v>-144.8</v>
      </c>
      <c r="N11" s="193">
        <f t="shared" si="1"/>
        <v>-0.09999999999990905</v>
      </c>
    </row>
    <row r="12" spans="2:14" ht="12.75">
      <c r="B12" s="112" t="s">
        <v>52</v>
      </c>
      <c r="C12" s="195">
        <v>-2880.1</v>
      </c>
      <c r="D12" s="41">
        <v>-1487.2</v>
      </c>
      <c r="E12" s="41">
        <v>-471.2</v>
      </c>
      <c r="F12" s="41">
        <v>-449.1</v>
      </c>
      <c r="G12" s="41">
        <v>-472.6</v>
      </c>
      <c r="H12" s="193">
        <f t="shared" si="0"/>
        <v>0</v>
      </c>
      <c r="I12" s="195">
        <v>-2358.2</v>
      </c>
      <c r="J12" s="41">
        <v>-994</v>
      </c>
      <c r="K12" s="41">
        <v>-454.5</v>
      </c>
      <c r="L12" s="41">
        <v>-422.5</v>
      </c>
      <c r="M12" s="41">
        <v>-487.2</v>
      </c>
      <c r="N12" s="193">
        <f t="shared" si="1"/>
        <v>0</v>
      </c>
    </row>
    <row r="13" spans="2:14" ht="12.75">
      <c r="B13" s="190" t="s">
        <v>15</v>
      </c>
      <c r="C13" s="195">
        <v>-393.9</v>
      </c>
      <c r="D13" s="41">
        <v>-123.4</v>
      </c>
      <c r="E13" s="41">
        <v>-98.4</v>
      </c>
      <c r="F13" s="41">
        <v>-78.2</v>
      </c>
      <c r="G13" s="41">
        <v>-94</v>
      </c>
      <c r="H13" s="193">
        <f t="shared" si="0"/>
        <v>0.10000000000002274</v>
      </c>
      <c r="I13" s="195">
        <v>-372.6</v>
      </c>
      <c r="J13" s="41">
        <v>-95.3</v>
      </c>
      <c r="K13" s="41">
        <v>-95.7</v>
      </c>
      <c r="L13" s="41">
        <v>-85.3</v>
      </c>
      <c r="M13" s="41">
        <v>-96.3</v>
      </c>
      <c r="N13" s="193">
        <f t="shared" si="1"/>
        <v>0</v>
      </c>
    </row>
    <row r="14" spans="2:14" ht="12.75">
      <c r="B14" s="191" t="s">
        <v>74</v>
      </c>
      <c r="C14" s="195">
        <v>-1127.7</v>
      </c>
      <c r="D14" s="41">
        <v>-350.1</v>
      </c>
      <c r="E14" s="41">
        <v>-273.8</v>
      </c>
      <c r="F14" s="41">
        <v>-257.1</v>
      </c>
      <c r="G14" s="41">
        <v>-246.7</v>
      </c>
      <c r="H14" s="193">
        <f t="shared" si="0"/>
        <v>0</v>
      </c>
      <c r="I14" s="195">
        <v>-1052</v>
      </c>
      <c r="J14" s="41">
        <v>-364.1</v>
      </c>
      <c r="K14" s="41">
        <v>-218.3</v>
      </c>
      <c r="L14" s="41">
        <v>-206.2</v>
      </c>
      <c r="M14" s="41">
        <v>-263.4</v>
      </c>
      <c r="N14" s="193">
        <f t="shared" si="1"/>
        <v>0</v>
      </c>
    </row>
    <row r="15" spans="2:14" ht="12.75">
      <c r="B15" s="190" t="s">
        <v>107</v>
      </c>
      <c r="C15" s="195">
        <v>-1018.4</v>
      </c>
      <c r="D15" s="41">
        <v>-381.1</v>
      </c>
      <c r="E15" s="41">
        <v>-172.7</v>
      </c>
      <c r="F15" s="41">
        <v>-255.2</v>
      </c>
      <c r="G15" s="41">
        <v>-209.4</v>
      </c>
      <c r="H15" s="193">
        <f t="shared" si="0"/>
        <v>0</v>
      </c>
      <c r="I15" s="195">
        <v>-833.2</v>
      </c>
      <c r="J15" s="41">
        <v>-229.8</v>
      </c>
      <c r="K15" s="41">
        <v>-168.5</v>
      </c>
      <c r="L15" s="41">
        <v>-222.5</v>
      </c>
      <c r="M15" s="41">
        <v>-212.4</v>
      </c>
      <c r="N15" s="193">
        <f t="shared" si="1"/>
        <v>0</v>
      </c>
    </row>
    <row r="16" spans="2:14" ht="12.75">
      <c r="B16" s="190" t="s">
        <v>14</v>
      </c>
      <c r="C16" s="195">
        <v>583.9</v>
      </c>
      <c r="D16" s="41">
        <v>185.3</v>
      </c>
      <c r="E16" s="41">
        <v>145</v>
      </c>
      <c r="F16" s="41">
        <v>136.1</v>
      </c>
      <c r="G16" s="41">
        <v>117.5</v>
      </c>
      <c r="H16" s="193">
        <f t="shared" si="0"/>
        <v>0</v>
      </c>
      <c r="I16" s="195">
        <v>486.4</v>
      </c>
      <c r="J16" s="41">
        <v>182</v>
      </c>
      <c r="K16" s="41">
        <v>89.8</v>
      </c>
      <c r="L16" s="41">
        <v>98.4</v>
      </c>
      <c r="M16" s="41">
        <v>116.2</v>
      </c>
      <c r="N16" s="193">
        <f t="shared" si="1"/>
        <v>0</v>
      </c>
    </row>
    <row r="17" spans="2:14" ht="12.75">
      <c r="B17" s="190" t="s">
        <v>241</v>
      </c>
      <c r="C17" s="195">
        <v>-924.1</v>
      </c>
      <c r="D17" s="41">
        <v>-817.9</v>
      </c>
      <c r="E17" s="41">
        <v>-71.3</v>
      </c>
      <c r="F17" s="41">
        <v>5.2</v>
      </c>
      <c r="G17" s="41">
        <v>-40.1</v>
      </c>
      <c r="H17" s="193">
        <f t="shared" si="0"/>
        <v>0</v>
      </c>
      <c r="I17" s="195">
        <v>-586.9</v>
      </c>
      <c r="J17" s="41">
        <v>-486.7</v>
      </c>
      <c r="K17" s="41">
        <v>-61.8</v>
      </c>
      <c r="L17" s="41">
        <v>-7</v>
      </c>
      <c r="M17" s="41">
        <v>-31.4</v>
      </c>
      <c r="N17" s="193">
        <f t="shared" si="1"/>
        <v>0</v>
      </c>
    </row>
    <row r="18" spans="2:14" ht="12.75">
      <c r="B18" s="113" t="s">
        <v>22</v>
      </c>
      <c r="C18" s="196">
        <v>-3930.2</v>
      </c>
      <c r="D18" s="110">
        <v>-1817.2</v>
      </c>
      <c r="E18" s="110">
        <v>-725.8</v>
      </c>
      <c r="F18" s="110">
        <v>-725.7</v>
      </c>
      <c r="G18" s="110">
        <v>-661.4</v>
      </c>
      <c r="H18" s="193">
        <f t="shared" si="0"/>
        <v>-0.09999999999990905</v>
      </c>
      <c r="I18" s="196">
        <v>-2971.7</v>
      </c>
      <c r="J18" s="110">
        <v>-1159.6</v>
      </c>
      <c r="K18" s="110">
        <v>-607.6</v>
      </c>
      <c r="L18" s="110">
        <v>-572.4</v>
      </c>
      <c r="M18" s="110">
        <v>-632.1</v>
      </c>
      <c r="N18" s="193">
        <f t="shared" si="1"/>
        <v>0</v>
      </c>
    </row>
    <row r="19" spans="2:14" ht="12.75">
      <c r="B19" s="112"/>
      <c r="C19" s="195"/>
      <c r="D19" s="41"/>
      <c r="E19" s="41"/>
      <c r="F19" s="41"/>
      <c r="G19" s="41"/>
      <c r="H19" s="193">
        <f t="shared" si="0"/>
        <v>0</v>
      </c>
      <c r="I19" s="195"/>
      <c r="J19" s="41"/>
      <c r="K19" s="41"/>
      <c r="L19" s="41"/>
      <c r="M19" s="41"/>
      <c r="N19" s="193">
        <f t="shared" si="1"/>
        <v>0</v>
      </c>
    </row>
    <row r="20" spans="2:14" ht="13.5" thickBot="1">
      <c r="B20" s="115" t="s">
        <v>122</v>
      </c>
      <c r="C20" s="197">
        <v>2331.1</v>
      </c>
      <c r="D20" s="52">
        <v>127.5</v>
      </c>
      <c r="E20" s="52">
        <v>828.8</v>
      </c>
      <c r="F20" s="52">
        <v>651.9</v>
      </c>
      <c r="G20" s="52">
        <v>722.9</v>
      </c>
      <c r="H20" s="193">
        <f t="shared" si="0"/>
        <v>0</v>
      </c>
      <c r="I20" s="197">
        <v>1353.7</v>
      </c>
      <c r="J20" s="52">
        <v>48</v>
      </c>
      <c r="K20" s="52">
        <v>463.8</v>
      </c>
      <c r="L20" s="52">
        <v>368.8</v>
      </c>
      <c r="M20" s="52">
        <v>473.3</v>
      </c>
      <c r="N20" s="193">
        <f t="shared" si="1"/>
        <v>-0.20000000000004547</v>
      </c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3">
    <mergeCell ref="C2:M2"/>
    <mergeCell ref="C5:G5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5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8.710937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2" t="s">
        <v>56</v>
      </c>
      <c r="C2" s="204" t="s">
        <v>112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2.75">
      <c r="A3" s="20"/>
      <c r="B3" s="99"/>
      <c r="C3" s="200" t="s">
        <v>173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:13" ht="12.75">
      <c r="B4" s="189"/>
      <c r="C4" s="101" t="s">
        <v>220</v>
      </c>
      <c r="D4" s="101" t="s">
        <v>216</v>
      </c>
      <c r="E4" s="101" t="s">
        <v>213</v>
      </c>
      <c r="F4" s="101" t="s">
        <v>207</v>
      </c>
      <c r="G4" s="101" t="s">
        <v>208</v>
      </c>
      <c r="I4" s="101" t="s">
        <v>185</v>
      </c>
      <c r="J4" s="101" t="s">
        <v>171</v>
      </c>
      <c r="K4" s="101" t="s">
        <v>186</v>
      </c>
      <c r="L4" s="101" t="s">
        <v>187</v>
      </c>
      <c r="M4" s="101" t="s">
        <v>157</v>
      </c>
    </row>
    <row r="5" spans="2:13" ht="12.75">
      <c r="B5" s="104" t="s">
        <v>115</v>
      </c>
      <c r="C5" s="205" t="s">
        <v>245</v>
      </c>
      <c r="D5" s="205"/>
      <c r="E5" s="205"/>
      <c r="F5" s="205"/>
      <c r="G5" s="205"/>
      <c r="I5" s="194"/>
      <c r="J5" s="105"/>
      <c r="K5" s="105"/>
      <c r="L5" s="105"/>
      <c r="M5" s="105"/>
    </row>
    <row r="6" spans="2:13" ht="12.75">
      <c r="B6" s="107"/>
      <c r="C6" s="195"/>
      <c r="D6" s="41"/>
      <c r="E6" s="41"/>
      <c r="F6" s="41"/>
      <c r="G6" s="41"/>
      <c r="I6" s="195"/>
      <c r="J6" s="41"/>
      <c r="K6" s="41"/>
      <c r="L6" s="41"/>
      <c r="M6" s="41"/>
    </row>
    <row r="7" spans="2:14" ht="12.75">
      <c r="B7" s="107" t="s">
        <v>81</v>
      </c>
      <c r="C7" s="195">
        <v>25341</v>
      </c>
      <c r="D7" s="41">
        <v>6939</v>
      </c>
      <c r="E7" s="41">
        <v>4756</v>
      </c>
      <c r="F7" s="41">
        <v>5145</v>
      </c>
      <c r="G7" s="41">
        <v>8501</v>
      </c>
      <c r="H7" s="193">
        <f>C7-SUM(D7:G7)</f>
        <v>0</v>
      </c>
      <c r="I7" s="195">
        <v>23353.4</v>
      </c>
      <c r="J7" s="41">
        <v>7102.7</v>
      </c>
      <c r="K7" s="41">
        <v>4218.2</v>
      </c>
      <c r="L7" s="41">
        <v>4734.3</v>
      </c>
      <c r="M7" s="41">
        <v>7298.2</v>
      </c>
      <c r="N7" s="193">
        <f>I7-SUM(J7:M7)</f>
        <v>0</v>
      </c>
    </row>
    <row r="8" spans="2:14" ht="12.75">
      <c r="B8" s="107" t="s">
        <v>82</v>
      </c>
      <c r="C8" s="195">
        <v>318</v>
      </c>
      <c r="D8" s="41">
        <v>48</v>
      </c>
      <c r="E8" s="41">
        <v>90</v>
      </c>
      <c r="F8" s="41">
        <v>102</v>
      </c>
      <c r="G8" s="41">
        <v>78</v>
      </c>
      <c r="H8" s="193">
        <f aca="true" t="shared" si="0" ref="H8:H20">C8-SUM(D8:G8)</f>
        <v>0</v>
      </c>
      <c r="I8" s="195">
        <v>360.1</v>
      </c>
      <c r="J8" s="41">
        <v>58.7</v>
      </c>
      <c r="K8" s="41">
        <v>34.6</v>
      </c>
      <c r="L8" s="41">
        <v>130.4</v>
      </c>
      <c r="M8" s="41">
        <v>136.4</v>
      </c>
      <c r="N8" s="193">
        <f aca="true" t="shared" si="1" ref="N8:N20">I8-SUM(J8:M8)</f>
        <v>0</v>
      </c>
    </row>
    <row r="9" spans="2:14" ht="12.75">
      <c r="B9" s="109" t="s">
        <v>83</v>
      </c>
      <c r="C9" s="196">
        <v>25659</v>
      </c>
      <c r="D9" s="110">
        <v>6987</v>
      </c>
      <c r="E9" s="110">
        <v>4846</v>
      </c>
      <c r="F9" s="110">
        <v>5247</v>
      </c>
      <c r="G9" s="110">
        <v>8579</v>
      </c>
      <c r="H9" s="193">
        <f t="shared" si="0"/>
        <v>0</v>
      </c>
      <c r="I9" s="196">
        <v>23713.5</v>
      </c>
      <c r="J9" s="110">
        <v>7161.5</v>
      </c>
      <c r="K9" s="110">
        <v>4252.8</v>
      </c>
      <c r="L9" s="110">
        <v>4864.8</v>
      </c>
      <c r="M9" s="110">
        <v>7434.6</v>
      </c>
      <c r="N9" s="193">
        <f t="shared" si="1"/>
        <v>-0.19999999999708962</v>
      </c>
    </row>
    <row r="10" spans="2:14" ht="12.75">
      <c r="B10" s="107"/>
      <c r="C10" s="195"/>
      <c r="D10" s="41"/>
      <c r="E10" s="41"/>
      <c r="F10" s="41"/>
      <c r="G10" s="41"/>
      <c r="H10" s="193">
        <f t="shared" si="0"/>
        <v>0</v>
      </c>
      <c r="I10" s="195"/>
      <c r="J10" s="41"/>
      <c r="K10" s="41"/>
      <c r="L10" s="41"/>
      <c r="M10" s="41"/>
      <c r="N10" s="193">
        <f t="shared" si="1"/>
        <v>0</v>
      </c>
    </row>
    <row r="11" spans="2:14" ht="12.75">
      <c r="B11" s="112" t="s">
        <v>106</v>
      </c>
      <c r="C11" s="195">
        <v>-177</v>
      </c>
      <c r="D11" s="41">
        <v>-46</v>
      </c>
      <c r="E11" s="41">
        <v>-44</v>
      </c>
      <c r="F11" s="41">
        <v>-43</v>
      </c>
      <c r="G11" s="41">
        <v>-44</v>
      </c>
      <c r="H11" s="193">
        <f t="shared" si="0"/>
        <v>0</v>
      </c>
      <c r="I11" s="195">
        <v>-162.9</v>
      </c>
      <c r="J11" s="41">
        <v>-55.7</v>
      </c>
      <c r="K11" s="41">
        <v>-41.1</v>
      </c>
      <c r="L11" s="41">
        <v>-33.3</v>
      </c>
      <c r="M11" s="41">
        <v>-32.7</v>
      </c>
      <c r="N11" s="193">
        <f t="shared" si="1"/>
        <v>-0.09999999999999432</v>
      </c>
    </row>
    <row r="12" spans="2:14" ht="12.75">
      <c r="B12" s="112" t="s">
        <v>52</v>
      </c>
      <c r="C12" s="195">
        <v>-25490</v>
      </c>
      <c r="D12" s="41">
        <v>-7056</v>
      </c>
      <c r="E12" s="41">
        <v>-4723</v>
      </c>
      <c r="F12" s="41">
        <v>-5133</v>
      </c>
      <c r="G12" s="41">
        <v>-8578</v>
      </c>
      <c r="H12" s="193">
        <f t="shared" si="0"/>
        <v>0</v>
      </c>
      <c r="I12" s="195">
        <v>-23219.2</v>
      </c>
      <c r="J12" s="41">
        <v>-4999.1</v>
      </c>
      <c r="K12" s="41">
        <v>-4552</v>
      </c>
      <c r="L12" s="41">
        <v>-5488.2</v>
      </c>
      <c r="M12" s="41">
        <v>-8179.9</v>
      </c>
      <c r="N12" s="193">
        <f t="shared" si="1"/>
        <v>0</v>
      </c>
    </row>
    <row r="13" spans="2:14" ht="12.75">
      <c r="B13" s="190" t="s">
        <v>15</v>
      </c>
      <c r="C13" s="195">
        <v>-20048</v>
      </c>
      <c r="D13" s="41">
        <v>-5510</v>
      </c>
      <c r="E13" s="41">
        <v>-3631</v>
      </c>
      <c r="F13" s="41">
        <v>-4008</v>
      </c>
      <c r="G13" s="41">
        <v>-6899</v>
      </c>
      <c r="H13" s="193">
        <f t="shared" si="0"/>
        <v>0</v>
      </c>
      <c r="I13" s="195">
        <v>-17132</v>
      </c>
      <c r="J13" s="41">
        <v>-3382.8</v>
      </c>
      <c r="K13" s="41">
        <v>-3457.8</v>
      </c>
      <c r="L13" s="41">
        <v>-4111.7</v>
      </c>
      <c r="M13" s="41">
        <v>-6179.6</v>
      </c>
      <c r="N13" s="193">
        <f t="shared" si="1"/>
        <v>-0.09999999999854481</v>
      </c>
    </row>
    <row r="14" spans="2:14" ht="12.75">
      <c r="B14" s="191" t="s">
        <v>74</v>
      </c>
      <c r="C14" s="195">
        <v>-498</v>
      </c>
      <c r="D14" s="41">
        <v>-177</v>
      </c>
      <c r="E14" s="41">
        <v>-137</v>
      </c>
      <c r="F14" s="41">
        <v>-91</v>
      </c>
      <c r="G14" s="41">
        <v>-93</v>
      </c>
      <c r="H14" s="193">
        <f t="shared" si="0"/>
        <v>0</v>
      </c>
      <c r="I14" s="195">
        <v>-543</v>
      </c>
      <c r="J14" s="41">
        <v>-237.2</v>
      </c>
      <c r="K14" s="41">
        <v>-95.9</v>
      </c>
      <c r="L14" s="41">
        <v>-103.3</v>
      </c>
      <c r="M14" s="41">
        <v>-106.5</v>
      </c>
      <c r="N14" s="193">
        <f t="shared" si="1"/>
        <v>-0.09999999999990905</v>
      </c>
    </row>
    <row r="15" spans="2:14" ht="12.75">
      <c r="B15" s="190" t="s">
        <v>107</v>
      </c>
      <c r="C15" s="195">
        <v>-4825</v>
      </c>
      <c r="D15" s="41">
        <v>-1287</v>
      </c>
      <c r="E15" s="41">
        <v>-996</v>
      </c>
      <c r="F15" s="41">
        <v>-994</v>
      </c>
      <c r="G15" s="41">
        <v>-1548</v>
      </c>
      <c r="H15" s="193">
        <f t="shared" si="0"/>
        <v>0</v>
      </c>
      <c r="I15" s="195">
        <v>-5168</v>
      </c>
      <c r="J15" s="41">
        <v>-1448.9</v>
      </c>
      <c r="K15" s="41">
        <v>-962.9</v>
      </c>
      <c r="L15" s="41">
        <v>-1066.9</v>
      </c>
      <c r="M15" s="41">
        <v>-1689.4</v>
      </c>
      <c r="N15" s="193">
        <f t="shared" si="1"/>
        <v>0.1000000000003638</v>
      </c>
    </row>
    <row r="16" spans="2:14" ht="12.75">
      <c r="B16" s="190" t="s">
        <v>14</v>
      </c>
      <c r="C16" s="195">
        <v>72</v>
      </c>
      <c r="D16" s="41">
        <v>31.000000000000007</v>
      </c>
      <c r="E16" s="41">
        <v>39</v>
      </c>
      <c r="F16" s="41">
        <v>-11</v>
      </c>
      <c r="G16" s="41">
        <v>13</v>
      </c>
      <c r="H16" s="193">
        <f t="shared" si="0"/>
        <v>0</v>
      </c>
      <c r="I16" s="195">
        <v>83.5</v>
      </c>
      <c r="J16" s="41">
        <v>19.5</v>
      </c>
      <c r="K16" s="41">
        <v>61</v>
      </c>
      <c r="L16" s="41">
        <v>1.8</v>
      </c>
      <c r="M16" s="41">
        <v>1.2</v>
      </c>
      <c r="N16" s="193">
        <f t="shared" si="1"/>
        <v>0</v>
      </c>
    </row>
    <row r="17" spans="2:14" ht="12.75">
      <c r="B17" s="190" t="s">
        <v>241</v>
      </c>
      <c r="C17" s="195">
        <v>-191</v>
      </c>
      <c r="D17" s="41">
        <v>-113</v>
      </c>
      <c r="E17" s="41">
        <v>2</v>
      </c>
      <c r="F17" s="41">
        <v>-29</v>
      </c>
      <c r="G17" s="41">
        <v>-51</v>
      </c>
      <c r="H17" s="193">
        <f t="shared" si="0"/>
        <v>0</v>
      </c>
      <c r="I17" s="195">
        <v>-459.7</v>
      </c>
      <c r="J17" s="41">
        <v>50.3</v>
      </c>
      <c r="K17" s="41">
        <v>-96.3</v>
      </c>
      <c r="L17" s="41">
        <v>-208</v>
      </c>
      <c r="M17" s="41">
        <v>-205.6</v>
      </c>
      <c r="N17" s="193">
        <f t="shared" si="1"/>
        <v>-0.0999999999999659</v>
      </c>
    </row>
    <row r="18" spans="2:14" ht="12.75">
      <c r="B18" s="113" t="s">
        <v>22</v>
      </c>
      <c r="C18" s="196">
        <v>-25667</v>
      </c>
      <c r="D18" s="110">
        <v>-7102</v>
      </c>
      <c r="E18" s="110">
        <v>-4767</v>
      </c>
      <c r="F18" s="110">
        <v>-5176</v>
      </c>
      <c r="G18" s="110">
        <v>-8622</v>
      </c>
      <c r="H18" s="193">
        <f t="shared" si="0"/>
        <v>0</v>
      </c>
      <c r="I18" s="196">
        <v>-23382</v>
      </c>
      <c r="J18" s="110">
        <v>-5054.8</v>
      </c>
      <c r="K18" s="110">
        <v>-4593</v>
      </c>
      <c r="L18" s="110">
        <v>-5521.5</v>
      </c>
      <c r="M18" s="110">
        <v>-8212.7</v>
      </c>
      <c r="N18" s="193">
        <f t="shared" si="1"/>
        <v>0</v>
      </c>
    </row>
    <row r="19" spans="2:14" ht="12.75">
      <c r="B19" s="112"/>
      <c r="C19" s="195"/>
      <c r="D19" s="41"/>
      <c r="E19" s="41"/>
      <c r="F19" s="41"/>
      <c r="G19" s="41"/>
      <c r="H19" s="193">
        <f t="shared" si="0"/>
        <v>0</v>
      </c>
      <c r="I19" s="195"/>
      <c r="J19" s="41"/>
      <c r="K19" s="41"/>
      <c r="L19" s="41"/>
      <c r="M19" s="41"/>
      <c r="N19" s="193">
        <f t="shared" si="1"/>
        <v>0</v>
      </c>
    </row>
    <row r="20" spans="2:14" ht="13.5" thickBot="1">
      <c r="B20" s="115" t="s">
        <v>122</v>
      </c>
      <c r="C20" s="197">
        <v>-8</v>
      </c>
      <c r="D20" s="52">
        <v>-115</v>
      </c>
      <c r="E20" s="52">
        <v>79</v>
      </c>
      <c r="F20" s="52">
        <v>71</v>
      </c>
      <c r="G20" s="52">
        <v>-43</v>
      </c>
      <c r="H20" s="193">
        <f t="shared" si="0"/>
        <v>0</v>
      </c>
      <c r="I20" s="197">
        <v>331.5</v>
      </c>
      <c r="J20" s="52">
        <v>2106.6</v>
      </c>
      <c r="K20" s="52">
        <v>-340.3</v>
      </c>
      <c r="L20" s="52">
        <v>-656.8</v>
      </c>
      <c r="M20" s="52">
        <v>-778.1</v>
      </c>
      <c r="N20" s="193">
        <f t="shared" si="1"/>
        <v>0.10000000000002274</v>
      </c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2:13" ht="12.75">
      <c r="B23" s="112"/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2:13" ht="12.75">
      <c r="B24" s="190"/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2:13" ht="12.75">
      <c r="B25" s="191"/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2:13" ht="12.75">
      <c r="B26" s="190"/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2:13" ht="12.75">
      <c r="B27" s="190"/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2:13" ht="12.75">
      <c r="B28" s="190"/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  <row r="47" spans="3:7" ht="12.75">
      <c r="C47" s="21"/>
      <c r="D47" s="21"/>
      <c r="E47" s="21"/>
      <c r="F47" s="21"/>
      <c r="G47" s="21"/>
    </row>
    <row r="48" spans="3:7" ht="12.75">
      <c r="C48" s="21"/>
      <c r="D48" s="21"/>
      <c r="E48" s="21"/>
      <c r="F48" s="21"/>
      <c r="G48" s="21"/>
    </row>
    <row r="49" spans="3:7" ht="12.75">
      <c r="C49" s="21"/>
      <c r="D49" s="21"/>
      <c r="E49" s="21"/>
      <c r="F49" s="21"/>
      <c r="G49" s="21"/>
    </row>
    <row r="50" spans="3:7" ht="12.75">
      <c r="C50" s="21"/>
      <c r="D50" s="21"/>
      <c r="E50" s="21"/>
      <c r="F50" s="21"/>
      <c r="G50" s="21"/>
    </row>
    <row r="51" spans="3:7" ht="12.75">
      <c r="C51" s="21"/>
      <c r="D51" s="21"/>
      <c r="E51" s="21"/>
      <c r="F51" s="21"/>
      <c r="G51" s="21"/>
    </row>
    <row r="52" spans="3:7" ht="12.75">
      <c r="C52" s="21"/>
      <c r="D52" s="21"/>
      <c r="E52" s="21"/>
      <c r="F52" s="21"/>
      <c r="G52" s="21"/>
    </row>
    <row r="53" spans="3:7" ht="12.75">
      <c r="C53" s="21"/>
      <c r="D53" s="21"/>
      <c r="E53" s="21"/>
      <c r="F53" s="21"/>
      <c r="G53" s="21"/>
    </row>
  </sheetData>
  <sheetProtection/>
  <mergeCells count="3">
    <mergeCell ref="C2:M2"/>
    <mergeCell ref="C5:G5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Krzysztpf Parkoła</dc:creator>
  <cp:keywords/>
  <dc:description/>
  <cp:lastModifiedBy>Aleksandra Dobosiewicz</cp:lastModifiedBy>
  <cp:lastPrinted>2014-05-05T14:46:51Z</cp:lastPrinted>
  <dcterms:created xsi:type="dcterms:W3CDTF">2007-11-13T09:27:33Z</dcterms:created>
  <dcterms:modified xsi:type="dcterms:W3CDTF">2014-05-08T12:44:49Z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</Properties>
</file>