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Hedging" sheetId="7" r:id="rId7"/>
    <sheet name="Rachunkowość zabezpieczeń" sheetId="8" r:id="rId8"/>
    <sheet name="Segmenty działalności 2019" sheetId="9" r:id="rId9"/>
    <sheet name="Segmenty działalności Q" sheetId="10" r:id="rId10"/>
    <sheet name="Segment PiW 2018-2019" sheetId="11" r:id="rId11"/>
    <sheet name="Segment OiM 2018-2019" sheetId="12" r:id="rId12"/>
    <sheet name="Segment D 2018-2019" sheetId="13" r:id="rId13"/>
    <sheet name="Segment W 2018-2019" sheetId="14" r:id="rId14"/>
    <sheet name="Segment Poz 2018-2019" sheetId="15" r:id="rId15"/>
    <sheet name="Dane operacyjne" sheetId="16" r:id="rId16"/>
    <sheet name="Struktura odbiorców 2013-2019" sheetId="17" r:id="rId17"/>
  </sheets>
  <definedNames>
    <definedName name="_xlfn.IFERROR" hidden="1">#NAME?</definedName>
    <definedName name="_xlnm.Print_Area" localSheetId="2">'Bilans'!$B$2:$G$52</definedName>
    <definedName name="_xlnm.Print_Area" localSheetId="15">'Dane operacyjne'!$B$2:$AA$53</definedName>
    <definedName name="_xlnm.Print_Area" localSheetId="5">'Dodatkowe rozbicie kosztów'!$B$2:$J$34</definedName>
    <definedName name="_xlnm.Print_Area" localSheetId="4">'Dodatkowe rozbicie przychody'!$B$2:$J$26</definedName>
    <definedName name="_xlnm.Print_Area" localSheetId="0">'GK PGNiG'!$A$1:$C$31</definedName>
    <definedName name="_xlnm.Print_Area" localSheetId="6">'Hedging'!$B$2:$J$38</definedName>
    <definedName name="_xlnm.Print_Area" localSheetId="3">'Przepływy pieniężne'!$B$2:$J$43</definedName>
    <definedName name="_xlnm.Print_Area" localSheetId="1">'Rachunek zysków i strat'!$B$2:$Z$28</definedName>
    <definedName name="_xlnm.Print_Area" localSheetId="7">'Rachunkowość zabezpieczeń'!$B$2:$G$61</definedName>
    <definedName name="_xlnm.Print_Area" localSheetId="12">'Segment D 2018-2019'!$B$2:$M$24</definedName>
    <definedName name="_xlnm.Print_Area" localSheetId="11">'Segment OiM 2018-2019'!$B$2:$M$21</definedName>
    <definedName name="_xlnm.Print_Area" localSheetId="10">'Segment PiW 2018-2019'!$B$2:$M$21</definedName>
    <definedName name="_xlnm.Print_Area" localSheetId="14">'Segment Poz 2018-2019'!$B$2:$M$23</definedName>
    <definedName name="_xlnm.Print_Area" localSheetId="13">'Segment W 2018-2019'!$B$2:$M$22</definedName>
    <definedName name="_xlnm.Print_Area" localSheetId="8">'Segmenty działalności 2019'!$B$2:$Q$53</definedName>
    <definedName name="_xlnm.Print_Area" localSheetId="9">'Segmenty działalności Q'!$B$2:$Q$53</definedName>
    <definedName name="_xlnm.Print_Area" localSheetId="16">'Struktura odbiorców 2013-2019'!$B$2:$AA$18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'Hedging'!$B:$B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2">'Segment D 2018-2019'!$B:$B</definedName>
    <definedName name="_xlnm.Print_Titles" localSheetId="11">'Segment OiM 2018-2019'!$B:$B</definedName>
    <definedName name="_xlnm.Print_Titles" localSheetId="10">'Segment PiW 2018-2019'!$B:$B</definedName>
    <definedName name="_xlnm.Print_Titles" localSheetId="14">'Segment Poz 2018-2019'!$B:$B</definedName>
    <definedName name="_xlnm.Print_Titles" localSheetId="13">'Segment W 2018-2019'!$B:$B</definedName>
    <definedName name="_xlnm.Print_Titles" localSheetId="8">'Segmenty działalności 2019'!$B:$B</definedName>
    <definedName name="_xlnm.Print_Titles" localSheetId="9">'Segmenty działalności Q'!$B:$B</definedName>
    <definedName name="_xlnm.Print_Titles" localSheetId="16">'Struktura odbiorców 2013-2019'!$B:$B</definedName>
  </definedNames>
  <calcPr fullCalcOnLoad="1"/>
</workbook>
</file>

<file path=xl/sharedStrings.xml><?xml version="1.0" encoding="utf-8"?>
<sst xmlns="http://schemas.openxmlformats.org/spreadsheetml/2006/main" count="1186" uniqueCount="325">
  <si>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</si>
  <si>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</si>
  <si>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</si>
  <si>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</si>
  <si>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</si>
  <si>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</si>
  <si>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</si>
  <si>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</si>
  <si>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</si>
  <si>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</si>
  <si>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</si>
  <si>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</si>
  <si>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</si>
  <si>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</si>
  <si>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</si>
  <si>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</si>
  <si>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</si>
  <si>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</si>
  <si>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</si>
  <si>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</si>
  <si>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</si>
  <si>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</si>
  <si>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</si>
  <si>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</si>
  <si>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</si>
  <si>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</si>
  <si>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</si>
  <si>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</si>
  <si>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</si>
  <si>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</si>
  <si>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</si>
  <si>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</si>
  <si>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</si>
  <si>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</si>
  <si>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</si>
  <si>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</si>
  <si>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</si>
  <si>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</si>
  <si>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</si>
  <si>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</si>
  <si>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</si>
  <si>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</si>
  <si>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</si>
  <si>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</si>
  <si>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</si>
  <si>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</si>
  <si>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</si>
  <si>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</si>
  <si>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</si>
  <si>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</si>
  <si>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</si>
  <si>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</si>
  <si>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</si>
  <si>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</si>
  <si>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</si>
  <si>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Wydatki na nabycie udziałów w jednostkach powiązanych</t>
  </si>
  <si>
    <t>Q3 2015</t>
  </si>
  <si>
    <t>Odbiorcy domowi</t>
  </si>
  <si>
    <t>Pozostali odbiorcy 
przemysłowi</t>
  </si>
  <si>
    <t>Handel, usługi, 
hurt</t>
  </si>
  <si>
    <t>TGE</t>
  </si>
  <si>
    <t>Eksport gazu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</si>
  <si>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</si>
  <si>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</si>
  <si>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</si>
  <si>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</si>
  <si>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</si>
  <si>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</si>
  <si>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</si>
  <si>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</si>
  <si>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</si>
  <si>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</si>
  <si>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</si>
  <si>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</si>
  <si>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</si>
  <si>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</si>
  <si>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</si>
  <si>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</si>
  <si>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</si>
  <si>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</si>
  <si>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</si>
  <si>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</si>
  <si>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</si>
  <si>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</si>
  <si>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</si>
  <si>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</si>
  <si>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</si>
  <si>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</si>
  <si>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</si>
  <si>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</si>
  <si>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</si>
  <si>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</si>
  <si>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</si>
  <si>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</si>
  <si>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</si>
  <si>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</si>
  <si>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</si>
  <si>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</si>
  <si>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</si>
  <si>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</si>
  <si>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</si>
  <si>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</si>
  <si>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</si>
  <si>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</si>
  <si>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</si>
  <si>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</si>
  <si>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</si>
  <si>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</si>
  <si>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</si>
  <si>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</si>
  <si>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</si>
  <si>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</si>
  <si>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</si>
  <si>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</si>
  <si>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</si>
  <si>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</si>
  <si>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</si>
  <si>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</si>
  <si>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</si>
  <si>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</si>
  <si>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</si>
  <si>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</si>
  <si>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</si>
  <si>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</si>
  <si>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</si>
  <si>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</si>
  <si>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</si>
  <si>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</si>
  <si>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</si>
  <si>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</si>
  <si>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</si>
  <si>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</si>
  <si>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</si>
  <si>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</si>
  <si>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</si>
  <si>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</si>
  <si>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</si>
  <si>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</si>
  <si>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</si>
  <si>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</si>
  <si>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</si>
  <si>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</si>
  <si>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</si>
  <si>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</si>
  <si>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</si>
  <si>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</si>
  <si>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</si>
  <si>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</si>
  <si>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</si>
  <si>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</si>
  <si>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</si>
  <si>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</si>
  <si>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</si>
  <si>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</si>
  <si>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</si>
  <si>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</si>
  <si>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</si>
  <si>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</si>
  <si>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</si>
  <si>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</si>
  <si>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</si>
  <si>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</si>
  <si>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</si>
  <si>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</si>
  <si>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</si>
  <si>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</si>
  <si>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</si>
  <si>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</si>
  <si>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</si>
  <si>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</si>
  <si>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</si>
  <si>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</si>
  <si>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</si>
  <si>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</si>
  <si>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</si>
  <si>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</si>
  <si>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</si>
  <si>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</si>
  <si>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</si>
  <si>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</si>
  <si>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</si>
  <si>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</si>
  <si>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</si>
  <si>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</si>
  <si>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</si>
  <si>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</si>
  <si>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</si>
  <si>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</si>
  <si>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</si>
  <si>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</si>
  <si>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</si>
  <si>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</si>
  <si>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Sprzedaż gazu ziemnego bezpośrednio ze złóż, w tym: **</t>
  </si>
  <si>
    <t>** wolumeny wydobycia nie uwzględniają gazu LNG</t>
  </si>
  <si>
    <t>Zakłady azotowe**</t>
  </si>
  <si>
    <t>Elektrownie 
i ciepłownie **</t>
  </si>
  <si>
    <t>Rafinerie 
i petrochemia **</t>
  </si>
  <si>
    <t>*Grupa PGNiG (PGNiG Obrót Detaliczny, PST, Pakistan)</t>
  </si>
  <si>
    <t>Q1 2018</t>
  </si>
  <si>
    <t xml:space="preserve">     zmiana stanu pozostałych aktywów</t>
  </si>
  <si>
    <t xml:space="preserve">        Usługi regazyfikacji</t>
  </si>
  <si>
    <t xml:space="preserve">       Korekta sprzedaży gazu z tytułu transakcji zabezpieczających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</si>
  <si>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</si>
  <si>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</si>
  <si>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</si>
  <si>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Reklasyfikacja z pozostałych całkowitych dochodów</t>
  </si>
  <si>
    <t xml:space="preserve">            przychody ze sprzedaży</t>
  </si>
  <si>
    <t>Wpływ na pozostałe całkowite dochody</t>
  </si>
  <si>
    <t>Zyski/straty z wyceny instrumentów pochodnych w rachunkowości zabezpieczeń przepływów pieniężnych [część skuteczna], w tym:</t>
  </si>
  <si>
    <t>Reklasyfikacja wyceny do rachunku zysków i strat w związku z realizacją (rachunkowość zabezpieczeń przepływów pieniężnych)</t>
  </si>
  <si>
    <t>Q2 2018</t>
  </si>
  <si>
    <t>H1 2018</t>
  </si>
  <si>
    <t>Powrót</t>
  </si>
  <si>
    <t>Kapitał z tytułu stosowania rachunkowości zabezpieczeń</t>
  </si>
  <si>
    <t>Q3 2018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</si>
  <si>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</si>
  <si>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</si>
  <si>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</si>
  <si>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</si>
  <si>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</si>
  <si>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</si>
  <si>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</si>
  <si>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 xml:space="preserve">            zużycie surowców i materiałów</t>
  </si>
  <si>
    <t>Sprzedaż między segmentami</t>
  </si>
  <si>
    <t>Zużycie surowców i materiałów</t>
  </si>
  <si>
    <t xml:space="preserve">Wydatki z tytułu nabycia rzeczowego majątku trwałego i WN </t>
  </si>
  <si>
    <t xml:space="preserve">(w mln m3) </t>
  </si>
  <si>
    <t xml:space="preserve">(w mld m3) </t>
  </si>
  <si>
    <t>Obrót i Magazynowanie</t>
  </si>
  <si>
    <t xml:space="preserve">Razem </t>
  </si>
  <si>
    <t>Razem  przychody</t>
  </si>
  <si>
    <t xml:space="preserve">Przychody segmentu Razem </t>
  </si>
  <si>
    <t>Razem (przeliczony na E)</t>
  </si>
  <si>
    <t>Razem (przeliczony na E)*</t>
  </si>
  <si>
    <t>Razem , w tym: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</si>
  <si>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</si>
  <si>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</si>
  <si>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</si>
  <si>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</si>
  <si>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>Wynik na niezbilansowaniu systemu (łącznie z kosztem gazu na różnicę bilansową)</t>
  </si>
  <si>
    <t>Gaz zaazotowany (Ls/Lw przeliczony na E), w tym:</t>
  </si>
  <si>
    <t>(in PLN million)</t>
  </si>
  <si>
    <t xml:space="preserve">            ujęte w pozostałych kosztach operacyjnych, w tym:</t>
  </si>
  <si>
    <t>Q4 2018</t>
  </si>
  <si>
    <t>9M 2018</t>
  </si>
  <si>
    <t xml:space="preserve">     zmiana stanu zobowiązań z tytułu dostaw i podatków</t>
  </si>
  <si>
    <t xml:space="preserve">     zmiana stanu rezerw na koszty likwidacji odwiertów</t>
  </si>
  <si>
    <t xml:space="preserve">     zmiana stanu pozostałych rezerw</t>
  </si>
  <si>
    <t xml:space="preserve">     zmiana stanu zobowiązań </t>
  </si>
  <si>
    <t>Wpływ na całkowite dochody</t>
  </si>
  <si>
    <t>Zmiana w kapitałach odniesiona na zapasy</t>
  </si>
  <si>
    <t>Wpływ na rachunek zysków i strat</t>
  </si>
  <si>
    <t>Przychody i koszty dotyczące aktywów i zobowiązań finansowych</t>
  </si>
  <si>
    <t>Q1 2019</t>
  </si>
  <si>
    <t xml:space="preserve">            kontrakty basis swap na indeksy cen gazu</t>
  </si>
  <si>
    <t xml:space="preserve">            kontrakty swap na indeksy cen gazu</t>
  </si>
  <si>
    <t xml:space="preserve">            kontrakty swap na indeksy cen produktów ropopochodnych</t>
  </si>
  <si>
    <t>Zyski z tytułu zabezpieczenia</t>
  </si>
  <si>
    <t>Kwota nieefektywności zabezpieczenia</t>
  </si>
  <si>
    <t>Rachunkowość zabezpieczeń</t>
  </si>
  <si>
    <t>Zmiana wartość godziwej instrumentu zabezpieczającego</t>
  </si>
  <si>
    <t>Wartość nominalna zabezpieczenia wartości godziwej, w tym:</t>
  </si>
  <si>
    <t xml:space="preserve">  -   </t>
  </si>
  <si>
    <t>FY 2016</t>
  </si>
  <si>
    <t>31 grudnia 2018</t>
  </si>
  <si>
    <t>Przepływy pieniężne dotyczące transakcji cash pooling</t>
  </si>
  <si>
    <r>
      <t xml:space="preserve">** 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</si>
  <si>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>WARTOŚĆ BILANSOWA</t>
  </si>
  <si>
    <t>Aktywa</t>
  </si>
  <si>
    <t>Zobowiązania</t>
  </si>
  <si>
    <t>Kwota przeklasyfikowana z rezerwy z tytułu zabezpieczenia przepływów pieniężnych*</t>
  </si>
  <si>
    <t>Kwota przeniesiona z rezerwy z tytułu zabezpieczenia przepływów pieniężnych**</t>
  </si>
  <si>
    <t>Wpływ zmiany wartości godziwej w PGNiG SA</t>
  </si>
  <si>
    <t>Q2 2019</t>
  </si>
  <si>
    <t>H1 2019</t>
  </si>
  <si>
    <t>(w mld m3)</t>
  </si>
  <si>
    <t>Q3 2019</t>
  </si>
  <si>
    <t>9M 2019</t>
  </si>
  <si>
    <t>Wypłacone dywidendy</t>
  </si>
  <si>
    <t xml:space="preserve">9M 2018 </t>
  </si>
  <si>
    <t>Gaz w podziemnych magazynach gazu***</t>
  </si>
  <si>
    <t xml:space="preserve">*** dane obejmują gaz wysokometanowy, zaazotowany zmagazynowany w Polsce i za granicą oraz gaz LNG w terminalu. Dane do Q4 2016 włącznie obejmują gaz w magazynach gazu wysokometanowego w Polsce. </t>
  </si>
  <si>
    <t>Zmiana stanu kapitału obrotowego, w tym:</t>
  </si>
  <si>
    <t>Dane finansowe i operacyjne 
GK PGNiG za okres Q1 2016 - Q4 2019</t>
  </si>
  <si>
    <t>Q4 2019</t>
  </si>
  <si>
    <t>% zmiana 
2019/2018</t>
  </si>
  <si>
    <t>wartościowa zmiana 2019/2018</t>
  </si>
  <si>
    <t>% zmiana 
Q4 2019/Q4 2018</t>
  </si>
  <si>
    <t>wartościowa zmiana Q4 2019/Q4 2018</t>
  </si>
  <si>
    <t>31 grudnia 2019</t>
  </si>
  <si>
    <t>% zmiana 2019/2018</t>
  </si>
  <si>
    <t>Segmenty działalności w 2019</t>
  </si>
  <si>
    <t>% zmiana 
2019/ 2018</t>
  </si>
  <si>
    <t>wartościowa zmiana 
2019/ 2018</t>
  </si>
  <si>
    <t>Segmenty działalności w Q4 2019</t>
  </si>
  <si>
    <t>wartościowa zmiana 
Q4 2019/Q4 2018</t>
  </si>
  <si>
    <t>Klienci PST (Polska i zagranica)</t>
  </si>
  <si>
    <t>* W tym podatek dochodowy: 132 mln PLN (2018: 418 mln PLN)</t>
  </si>
  <si>
    <t xml:space="preserve">            forwardy na kupno waluty (USD)</t>
  </si>
  <si>
    <t xml:space="preserve">            forwardy rozliczane do średniej na sprzedaż waluty (EUR)</t>
  </si>
  <si>
    <t>*Koszt transakcji zabezpieczających przychody ze sprzedaży gazu: +570 mln PLN w FY 2019; -378 mln PLN w FY 2018</t>
  </si>
  <si>
    <t>**Zmiana w kapitałach odniesiona na zapasy - pomniejsza koszt zakupu gazu o +97 mln PLN w FY 2019; +204 mln PLN w FY 2018</t>
  </si>
  <si>
    <t xml:space="preserve">* Zmiana prezentacji kosztu nabycia uprawnień do emisji CO2 w kwocie 470 mln PLN w Q4 2019 i 158 mln PLN w Q4 2018 z pozycji wartość sprzedanych towarów i materiałów w pozostałych przychodach i kosztach operacyjnych do pozycji koszt wytworzenia świadczeń na własne potrzeby. </t>
  </si>
  <si>
    <t>Segmenty działalności po czterech kwartałach</t>
  </si>
  <si>
    <t>Segmenty działalności w czwartym kwartale</t>
  </si>
  <si>
    <r>
      <t>*Zmiana prezentacji kosztu nabycia uprawnień do emisji CO</t>
    </r>
    <r>
      <rPr>
        <sz val="8"/>
        <color indexed="8"/>
        <rFont val="Calibri"/>
        <family val="2"/>
      </rPr>
      <t>₂</t>
    </r>
    <r>
      <rPr>
        <sz val="8"/>
        <color indexed="8"/>
        <rFont val="Arial"/>
        <family val="2"/>
      </rPr>
      <t xml:space="preserve"> w kwocie 470 mln PLN w Q4 2019 i 158 mln PLN w Q4 2018 z pozycji wartość sprzedanych towarów i materiałów w pozostałych przychodach i kosztach operacyjnych do pozycji koszt wytworzenia świadczeń na własne potrzeby. </t>
    </r>
  </si>
  <si>
    <t xml:space="preserve">**Dane przekształcone do porównywalności w związku z zastosowaniem nowego standardu sprawozdawczości finansowej MSSF 9 i MSSF 15 ze skutkiem od 1 stycznia 2018
</t>
  </si>
  <si>
    <t>FY 2017
** przekształcony</t>
  </si>
  <si>
    <t>Q4 2017
** przekształcony</t>
  </si>
  <si>
    <t>Q3 2017
** przekształcony</t>
  </si>
  <si>
    <t>Q2 2017
** przekształcony</t>
  </si>
  <si>
    <t>Q1 2017
** przekształcony</t>
  </si>
  <si>
    <t>2018 
*skorygowany</t>
  </si>
  <si>
    <t>Q4 2018 *skorygowany</t>
  </si>
  <si>
    <t>FY 2018 *skorygowany</t>
  </si>
  <si>
    <t xml:space="preserve">Q4 2018 
*skorygowany </t>
  </si>
  <si>
    <t>Razem</t>
  </si>
  <si>
    <t>Zatrudnienie ( bez zatrudnienia w spółkach konsolidowanych metodą praw własności)</t>
  </si>
  <si>
    <t>Segmenty działalności w 2018*</t>
  </si>
  <si>
    <t>Eliminacje*</t>
  </si>
  <si>
    <t>Razem*</t>
  </si>
  <si>
    <t>Zatrudnienie (bez zatrudnienia w spółkach konsolidowanych metodą praw własności)</t>
  </si>
  <si>
    <r>
      <t>* Zmiana prezentacji kosztu nabycia uprawnień do emisji CO</t>
    </r>
    <r>
      <rPr>
        <sz val="9"/>
        <color indexed="8"/>
        <rFont val="Calibri"/>
        <family val="2"/>
      </rPr>
      <t>₂</t>
    </r>
    <r>
      <rPr>
        <sz val="9"/>
        <color indexed="8"/>
        <rFont val="Arial"/>
        <family val="2"/>
      </rPr>
      <t xml:space="preserve"> w kwocie 470 mln PLN w Q4 2019 i 158 mln PLN w Q4 2018 z pozycji wartość sprzedanych towarów i materiałów w pozostałych przychodach i kosztach operacyjnych do pozycji koszt wytworzenia świadczeń na własne potrzeby. </t>
    </r>
  </si>
  <si>
    <t>Segmenty działalności w Q4 2018*</t>
  </si>
  <si>
    <t xml:space="preserve">Razem*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</si>
</sst>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29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24"/>
      <color indexed="18"/>
      <name val="Arial"/>
      <family val="2"/>
    </font>
    <font>
      <sz val="10"/>
      <color indexed="30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Calibri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sz val="10"/>
      <color rgb="FF0070C0"/>
      <name val="Arial"/>
      <family val="2"/>
    </font>
    <font>
      <sz val="9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7" fillId="26" borderId="1" applyNumberFormat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8" fillId="27" borderId="2" applyNumberFormat="0" applyAlignment="0" applyProtection="0"/>
    <xf numFmtId="49" fontId="8" fillId="0" borderId="3">
      <alignment horizontal="right" wrapText="1"/>
      <protection/>
    </xf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1" fillId="31" borderId="6" applyNumberFormat="0" applyAlignment="0" applyProtection="0"/>
    <xf numFmtId="0" fontId="91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9" fillId="27" borderId="1" applyNumberFormat="0" applyAlignment="0" applyProtection="0"/>
    <xf numFmtId="0" fontId="99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1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4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5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5" fillId="51" borderId="0" applyNumberFormat="0" applyBorder="0" applyAlignment="0" applyProtection="0"/>
    <xf numFmtId="0" fontId="105" fillId="51" borderId="0" applyNumberFormat="0" applyBorder="0" applyAlignment="0" applyProtection="0"/>
    <xf numFmtId="0" fontId="0" fillId="0" borderId="0">
      <alignment/>
      <protection/>
    </xf>
  </cellStyleXfs>
  <cellXfs count="314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7" fontId="63" fillId="0" borderId="0" xfId="0" applyNumberFormat="1" applyFont="1" applyAlignment="1">
      <alignment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4" fillId="0" borderId="0" xfId="157" applyNumberFormat="1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/>
      <protection/>
    </xf>
    <xf numFmtId="167" fontId="65" fillId="0" borderId="0" xfId="157" applyNumberFormat="1" applyFont="1" applyFill="1" applyBorder="1" applyAlignment="1" applyProtection="1">
      <alignment vertical="center"/>
      <protection/>
    </xf>
    <xf numFmtId="167" fontId="66" fillId="0" borderId="0" xfId="157" applyNumberFormat="1" applyFont="1" applyFill="1" applyBorder="1" applyAlignment="1" applyProtection="1">
      <alignment vertical="center"/>
      <protection/>
    </xf>
    <xf numFmtId="167" fontId="63" fillId="0" borderId="0" xfId="192" applyNumberFormat="1" applyFont="1" applyFill="1" applyAlignment="1">
      <alignment horizontal="right" vertical="center" wrapText="1"/>
      <protection/>
    </xf>
    <xf numFmtId="9" fontId="64" fillId="0" borderId="0" xfId="218" applyFont="1" applyFill="1" applyBorder="1" applyAlignment="1" applyProtection="1">
      <alignment vertical="center"/>
      <protection/>
    </xf>
    <xf numFmtId="9" fontId="66" fillId="0" borderId="0" xfId="218" applyFont="1" applyFill="1" applyBorder="1" applyAlignment="1" applyProtection="1">
      <alignment vertical="center"/>
      <protection/>
    </xf>
    <xf numFmtId="0" fontId="65" fillId="0" borderId="0" xfId="193" applyFont="1" applyFill="1" applyBorder="1" applyAlignment="1">
      <alignment vertical="center" wrapText="1"/>
      <protection/>
    </xf>
    <xf numFmtId="166" fontId="63" fillId="0" borderId="0" xfId="157" applyNumberFormat="1" applyFont="1" applyFill="1" applyBorder="1" applyAlignment="1" applyProtection="1">
      <alignment vertical="center"/>
      <protection/>
    </xf>
    <xf numFmtId="166" fontId="64" fillId="0" borderId="0" xfId="157" applyNumberFormat="1" applyFont="1" applyFill="1" applyBorder="1" applyAlignment="1" applyProtection="1">
      <alignment vertical="center"/>
      <protection/>
    </xf>
    <xf numFmtId="174" fontId="64" fillId="0" borderId="0" xfId="218" applyNumberFormat="1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 wrapText="1"/>
      <protection/>
    </xf>
    <xf numFmtId="0" fontId="64" fillId="0" borderId="0" xfId="193" applyFont="1" applyFill="1" applyBorder="1" applyAlignment="1">
      <alignment vertical="center" wrapText="1"/>
      <protection/>
    </xf>
    <xf numFmtId="3" fontId="63" fillId="0" borderId="0" xfId="0" applyNumberFormat="1" applyFont="1" applyAlignment="1">
      <alignment/>
    </xf>
    <xf numFmtId="0" fontId="63" fillId="0" borderId="0" xfId="0" applyFont="1" applyBorder="1" applyAlignment="1">
      <alignment/>
    </xf>
    <xf numFmtId="167" fontId="63" fillId="0" borderId="15" xfId="157" applyNumberFormat="1" applyFont="1" applyFill="1" applyBorder="1" applyAlignment="1" applyProtection="1">
      <alignment vertical="center"/>
      <protection/>
    </xf>
    <xf numFmtId="180" fontId="63" fillId="0" borderId="0" xfId="0" applyNumberFormat="1" applyFont="1" applyAlignment="1">
      <alignment/>
    </xf>
    <xf numFmtId="0" fontId="67" fillId="0" borderId="0" xfId="162" applyFont="1" applyBorder="1">
      <alignment/>
      <protection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9" fontId="64" fillId="0" borderId="0" xfId="218" applyFont="1" applyFill="1" applyBorder="1" applyAlignment="1">
      <alignment vertical="center" wrapText="1"/>
    </xf>
    <xf numFmtId="9" fontId="66" fillId="0" borderId="0" xfId="218" applyFont="1" applyFill="1" applyBorder="1" applyAlignment="1">
      <alignment vertical="center" wrapText="1"/>
    </xf>
    <xf numFmtId="0" fontId="66" fillId="0" borderId="0" xfId="193" applyFont="1" applyFill="1" applyBorder="1" applyAlignment="1">
      <alignment vertical="center" wrapText="1"/>
      <protection/>
    </xf>
    <xf numFmtId="1" fontId="63" fillId="0" borderId="0" xfId="193" applyNumberFormat="1" applyFont="1" applyFill="1" applyBorder="1" applyAlignment="1">
      <alignment vertical="center"/>
      <protection/>
    </xf>
    <xf numFmtId="167" fontId="63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6" fillId="0" borderId="0" xfId="0" applyFont="1" applyAlignment="1">
      <alignment horizontal="left" vertical="center" indent="2" readingOrder="1"/>
    </xf>
    <xf numFmtId="0" fontId="107" fillId="52" borderId="0" xfId="193" applyFont="1" applyFill="1" applyAlignment="1">
      <alignment vertical="center" wrapText="1"/>
      <protection/>
    </xf>
    <xf numFmtId="0" fontId="63" fillId="53" borderId="16" xfId="193" applyFont="1" applyFill="1" applyBorder="1" applyAlignment="1">
      <alignment vertical="center"/>
      <protection/>
    </xf>
    <xf numFmtId="0" fontId="10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 wrapText="1"/>
    </xf>
    <xf numFmtId="0" fontId="108" fillId="0" borderId="17" xfId="0" applyFont="1" applyBorder="1" applyAlignment="1">
      <alignment horizontal="left" vertical="center"/>
    </xf>
    <xf numFmtId="167" fontId="108" fillId="54" borderId="0" xfId="0" applyNumberFormat="1" applyFont="1" applyFill="1" applyBorder="1" applyAlignment="1">
      <alignment horizontal="left" vertical="center"/>
    </xf>
    <xf numFmtId="167" fontId="108" fillId="54" borderId="0" xfId="0" applyNumberFormat="1" applyFont="1" applyFill="1" applyBorder="1" applyAlignment="1">
      <alignment horizontal="right" vertical="center"/>
    </xf>
    <xf numFmtId="0" fontId="64" fillId="0" borderId="0" xfId="0" applyFont="1" applyBorder="1" applyAlignment="1">
      <alignment/>
    </xf>
    <xf numFmtId="0" fontId="108" fillId="0" borderId="0" xfId="0" applyFont="1" applyFill="1" applyBorder="1" applyAlignment="1">
      <alignment horizontal="right" vertical="center"/>
    </xf>
    <xf numFmtId="167" fontId="10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8" fillId="0" borderId="0" xfId="0" applyNumberFormat="1" applyFont="1" applyFill="1" applyBorder="1" applyAlignment="1">
      <alignment horizontal="right" vertical="center"/>
    </xf>
    <xf numFmtId="9" fontId="108" fillId="0" borderId="0" xfId="0" applyNumberFormat="1" applyFont="1" applyFill="1" applyBorder="1" applyAlignment="1">
      <alignment horizontal="right" vertical="center"/>
    </xf>
    <xf numFmtId="167" fontId="10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178" fontId="108" fillId="54" borderId="0" xfId="0" applyNumberFormat="1" applyFont="1" applyFill="1" applyBorder="1" applyAlignment="1">
      <alignment horizontal="right" vertical="center"/>
    </xf>
    <xf numFmtId="178" fontId="108" fillId="0" borderId="0" xfId="0" applyNumberFormat="1" applyFont="1" applyFill="1" applyBorder="1" applyAlignment="1">
      <alignment horizontal="right" vertical="center"/>
    </xf>
    <xf numFmtId="178" fontId="108" fillId="54" borderId="0" xfId="0" applyNumberFormat="1" applyFont="1" applyFill="1" applyBorder="1" applyAlignment="1">
      <alignment horizontal="left" vertical="center"/>
    </xf>
    <xf numFmtId="178" fontId="108" fillId="0" borderId="0" xfId="0" applyNumberFormat="1" applyFont="1" applyFill="1" applyBorder="1" applyAlignment="1">
      <alignment horizontal="left" vertical="center"/>
    </xf>
    <xf numFmtId="178" fontId="63" fillId="0" borderId="0" xfId="0" applyNumberFormat="1" applyFont="1" applyAlignment="1">
      <alignment/>
    </xf>
    <xf numFmtId="178" fontId="108" fillId="0" borderId="17" xfId="0" applyNumberFormat="1" applyFont="1" applyFill="1" applyBorder="1" applyAlignment="1">
      <alignment horizontal="right" vertical="center"/>
    </xf>
    <xf numFmtId="3" fontId="108" fillId="54" borderId="0" xfId="0" applyNumberFormat="1" applyFont="1" applyFill="1" applyBorder="1" applyAlignment="1">
      <alignment horizontal="right" vertical="center"/>
    </xf>
    <xf numFmtId="3" fontId="108" fillId="0" borderId="0" xfId="0" applyNumberFormat="1" applyFont="1" applyFill="1" applyBorder="1" applyAlignment="1">
      <alignment horizontal="right" vertical="center"/>
    </xf>
    <xf numFmtId="3" fontId="108" fillId="0" borderId="17" xfId="0" applyNumberFormat="1" applyFont="1" applyFill="1" applyBorder="1" applyAlignment="1">
      <alignment horizontal="right" vertical="center"/>
    </xf>
    <xf numFmtId="178" fontId="63" fillId="0" borderId="0" xfId="0" applyNumberFormat="1" applyFont="1" applyBorder="1" applyAlignment="1">
      <alignment/>
    </xf>
    <xf numFmtId="168" fontId="108" fillId="0" borderId="0" xfId="0" applyNumberFormat="1" applyFont="1" applyFill="1" applyBorder="1" applyAlignment="1">
      <alignment horizontal="left" vertical="center"/>
    </xf>
    <xf numFmtId="0" fontId="63" fillId="53" borderId="0" xfId="193" applyFont="1" applyFill="1" applyBorder="1" applyAlignment="1">
      <alignment vertical="center"/>
      <protection/>
    </xf>
    <xf numFmtId="0" fontId="111" fillId="0" borderId="0" xfId="0" applyFont="1" applyBorder="1" applyAlignment="1">
      <alignment horizontal="left" vertical="center" wrapText="1"/>
    </xf>
    <xf numFmtId="0" fontId="111" fillId="0" borderId="0" xfId="0" applyFont="1" applyBorder="1" applyAlignment="1">
      <alignment horizontal="left" vertical="center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08" fillId="54" borderId="18" xfId="0" applyFont="1" applyFill="1" applyBorder="1" applyAlignment="1">
      <alignment horizontal="center" vertical="center"/>
    </xf>
    <xf numFmtId="0" fontId="108" fillId="55" borderId="18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114" fillId="52" borderId="0" xfId="193" applyFont="1" applyFill="1" applyAlignment="1">
      <alignment vertical="center" wrapText="1"/>
      <protection/>
    </xf>
    <xf numFmtId="0" fontId="106" fillId="0" borderId="0" xfId="0" applyFont="1" applyBorder="1" applyAlignment="1">
      <alignment horizontal="center" vertical="center" readingOrder="1"/>
    </xf>
    <xf numFmtId="0" fontId="106" fillId="0" borderId="0" xfId="0" applyFont="1" applyBorder="1" applyAlignment="1">
      <alignment horizontal="left" vertical="center" indent="2" readingOrder="1"/>
    </xf>
    <xf numFmtId="0" fontId="115" fillId="54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/>
    </xf>
    <xf numFmtId="0" fontId="116" fillId="0" borderId="18" xfId="0" applyFont="1" applyBorder="1" applyAlignment="1">
      <alignment horizontal="left" vertical="center"/>
    </xf>
    <xf numFmtId="167" fontId="116" fillId="54" borderId="18" xfId="0" applyNumberFormat="1" applyFont="1" applyFill="1" applyBorder="1" applyAlignment="1">
      <alignment horizontal="left" vertical="center"/>
    </xf>
    <xf numFmtId="9" fontId="116" fillId="0" borderId="18" xfId="0" applyNumberFormat="1" applyFont="1" applyFill="1" applyBorder="1" applyAlignment="1">
      <alignment horizontal="right" vertical="center"/>
    </xf>
    <xf numFmtId="167" fontId="116" fillId="0" borderId="18" xfId="0" applyNumberFormat="1" applyFont="1" applyFill="1" applyBorder="1" applyAlignment="1">
      <alignment horizontal="left" vertical="center"/>
    </xf>
    <xf numFmtId="167" fontId="116" fillId="0" borderId="0" xfId="0" applyNumberFormat="1" applyFont="1" applyFill="1" applyBorder="1" applyAlignment="1">
      <alignment horizontal="left" vertical="center"/>
    </xf>
    <xf numFmtId="0" fontId="106" fillId="0" borderId="0" xfId="0" applyFont="1" applyBorder="1" applyAlignment="1">
      <alignment horizontal="center" vertical="center" wrapText="1" readingOrder="1"/>
    </xf>
    <xf numFmtId="0" fontId="116" fillId="0" borderId="0" xfId="0" applyFont="1" applyBorder="1" applyAlignment="1">
      <alignment horizontal="left" vertical="center"/>
    </xf>
    <xf numFmtId="167" fontId="116" fillId="54" borderId="0" xfId="0" applyNumberFormat="1" applyFont="1" applyFill="1" applyBorder="1" applyAlignment="1">
      <alignment horizontal="left" vertical="center"/>
    </xf>
    <xf numFmtId="9" fontId="116" fillId="0" borderId="0" xfId="0" applyNumberFormat="1" applyFont="1" applyFill="1" applyBorder="1" applyAlignment="1">
      <alignment horizontal="right" vertical="center"/>
    </xf>
    <xf numFmtId="0" fontId="116" fillId="0" borderId="17" xfId="0" applyFont="1" applyBorder="1" applyAlignment="1">
      <alignment horizontal="left" vertical="center"/>
    </xf>
    <xf numFmtId="167" fontId="116" fillId="0" borderId="17" xfId="0" applyNumberFormat="1" applyFont="1" applyFill="1" applyBorder="1" applyAlignment="1">
      <alignment horizontal="left" vertical="center"/>
    </xf>
    <xf numFmtId="178" fontId="116" fillId="54" borderId="18" xfId="0" applyNumberFormat="1" applyFont="1" applyFill="1" applyBorder="1" applyAlignment="1">
      <alignment horizontal="right" vertical="center"/>
    </xf>
    <xf numFmtId="178" fontId="116" fillId="0" borderId="18" xfId="0" applyNumberFormat="1" applyFont="1" applyFill="1" applyBorder="1" applyAlignment="1">
      <alignment horizontal="right" vertical="center"/>
    </xf>
    <xf numFmtId="178" fontId="116" fillId="54" borderId="0" xfId="0" applyNumberFormat="1" applyFont="1" applyFill="1" applyBorder="1" applyAlignment="1">
      <alignment horizontal="right" vertical="center"/>
    </xf>
    <xf numFmtId="178" fontId="116" fillId="0" borderId="0" xfId="0" applyNumberFormat="1" applyFont="1" applyFill="1" applyBorder="1" applyAlignment="1">
      <alignment horizontal="right" vertical="center"/>
    </xf>
    <xf numFmtId="3" fontId="116" fillId="54" borderId="18" xfId="0" applyNumberFormat="1" applyFont="1" applyFill="1" applyBorder="1" applyAlignment="1">
      <alignment horizontal="right" vertical="center"/>
    </xf>
    <xf numFmtId="3" fontId="116" fillId="0" borderId="18" xfId="0" applyNumberFormat="1" applyFont="1" applyFill="1" applyBorder="1" applyAlignment="1">
      <alignment horizontal="right" vertical="center"/>
    </xf>
    <xf numFmtId="3" fontId="116" fillId="0" borderId="0" xfId="0" applyNumberFormat="1" applyFont="1" applyFill="1" applyBorder="1" applyAlignment="1">
      <alignment horizontal="right" vertical="center"/>
    </xf>
    <xf numFmtId="0" fontId="117" fillId="0" borderId="0" xfId="0" applyFont="1" applyAlignment="1">
      <alignment horizontal="right"/>
    </xf>
    <xf numFmtId="0" fontId="117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167" fontId="113" fillId="0" borderId="0" xfId="0" applyNumberFormat="1" applyFont="1" applyAlignment="1">
      <alignment/>
    </xf>
    <xf numFmtId="167" fontId="113" fillId="0" borderId="0" xfId="0" applyNumberFormat="1" applyFont="1" applyAlignment="1">
      <alignment horizontal="right"/>
    </xf>
    <xf numFmtId="167" fontId="97" fillId="54" borderId="0" xfId="0" applyNumberFormat="1" applyFont="1" applyFill="1" applyBorder="1" applyAlignment="1">
      <alignment horizontal="left" vertical="center"/>
    </xf>
    <xf numFmtId="0" fontId="118" fillId="0" borderId="0" xfId="0" applyFont="1" applyAlignment="1">
      <alignment/>
    </xf>
    <xf numFmtId="167" fontId="118" fillId="0" borderId="0" xfId="0" applyNumberFormat="1" applyFont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9" fontId="108" fillId="0" borderId="0" xfId="218" applyFont="1" applyFill="1" applyBorder="1" applyAlignment="1">
      <alignment horizontal="right" vertical="center"/>
    </xf>
    <xf numFmtId="0" fontId="108" fillId="54" borderId="0" xfId="0" applyFont="1" applyFill="1" applyBorder="1" applyAlignment="1">
      <alignment horizontal="center" vertical="center"/>
    </xf>
    <xf numFmtId="2" fontId="108" fillId="0" borderId="19" xfId="0" applyNumberFormat="1" applyFont="1" applyFill="1" applyBorder="1" applyAlignment="1">
      <alignment horizontal="center" vertical="center"/>
    </xf>
    <xf numFmtId="0" fontId="108" fillId="54" borderId="19" xfId="0" applyFont="1" applyFill="1" applyBorder="1" applyAlignment="1">
      <alignment horizontal="right" vertical="center"/>
    </xf>
    <xf numFmtId="0" fontId="108" fillId="54" borderId="19" xfId="0" applyFont="1" applyFill="1" applyBorder="1" applyAlignment="1">
      <alignment horizontal="center" vertical="center"/>
    </xf>
    <xf numFmtId="0" fontId="108" fillId="0" borderId="19" xfId="0" applyFont="1" applyFill="1" applyBorder="1" applyAlignment="1">
      <alignment horizontal="right" vertical="center"/>
    </xf>
    <xf numFmtId="0" fontId="108" fillId="0" borderId="19" xfId="0" applyFont="1" applyFill="1" applyBorder="1" applyAlignment="1">
      <alignment horizontal="center" vertical="center"/>
    </xf>
    <xf numFmtId="0" fontId="108" fillId="55" borderId="0" xfId="0" applyFont="1" applyFill="1" applyBorder="1" applyAlignment="1">
      <alignment horizontal="center" vertical="center"/>
    </xf>
    <xf numFmtId="0" fontId="116" fillId="0" borderId="19" xfId="0" applyFont="1" applyFill="1" applyBorder="1" applyAlignment="1">
      <alignment horizontal="center" vertical="center"/>
    </xf>
    <xf numFmtId="3" fontId="113" fillId="0" borderId="0" xfId="0" applyNumberFormat="1" applyFont="1" applyFill="1" applyAlignment="1">
      <alignment/>
    </xf>
    <xf numFmtId="0" fontId="11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167" fontId="63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left" vertical="center"/>
    </xf>
    <xf numFmtId="0" fontId="117" fillId="0" borderId="0" xfId="0" applyFont="1" applyFill="1" applyAlignment="1">
      <alignment horizontal="right"/>
    </xf>
    <xf numFmtId="3" fontId="118" fillId="0" borderId="0" xfId="0" applyNumberFormat="1" applyFont="1" applyFill="1" applyAlignment="1">
      <alignment/>
    </xf>
    <xf numFmtId="0" fontId="111" fillId="0" borderId="0" xfId="0" applyFont="1" applyFill="1" applyBorder="1" applyAlignment="1">
      <alignment horizontal="left" vertical="center"/>
    </xf>
    <xf numFmtId="3" fontId="117" fillId="0" borderId="0" xfId="0" applyNumberFormat="1" applyFont="1" applyFill="1" applyAlignment="1">
      <alignment horizontal="right"/>
    </xf>
    <xf numFmtId="1" fontId="113" fillId="0" borderId="0" xfId="0" applyNumberFormat="1" applyFont="1" applyFill="1" applyAlignment="1">
      <alignment/>
    </xf>
    <xf numFmtId="0" fontId="111" fillId="0" borderId="0" xfId="0" applyFont="1" applyFill="1" applyBorder="1" applyAlignment="1">
      <alignment horizontal="left" vertical="center" wrapText="1"/>
    </xf>
    <xf numFmtId="0" fontId="65" fillId="0" borderId="0" xfId="193" applyFont="1" applyFill="1" applyBorder="1" applyAlignment="1">
      <alignment vertical="center"/>
      <protection/>
    </xf>
    <xf numFmtId="0" fontId="107" fillId="0" borderId="0" xfId="193" applyFont="1" applyFill="1" applyBorder="1" applyAlignment="1">
      <alignment vertical="center" wrapText="1"/>
      <protection/>
    </xf>
    <xf numFmtId="167" fontId="116" fillId="0" borderId="20" xfId="0" applyNumberFormat="1" applyFont="1" applyFill="1" applyBorder="1" applyAlignment="1">
      <alignment horizontal="left" vertical="center"/>
    </xf>
    <xf numFmtId="167" fontId="108" fillId="54" borderId="21" xfId="0" applyNumberFormat="1" applyFont="1" applyFill="1" applyBorder="1" applyAlignment="1">
      <alignment horizontal="left" vertical="center"/>
    </xf>
    <xf numFmtId="167" fontId="108" fillId="56" borderId="0" xfId="0" applyNumberFormat="1" applyFont="1" applyFill="1" applyBorder="1" applyAlignment="1">
      <alignment horizontal="left" vertical="center"/>
    </xf>
    <xf numFmtId="0" fontId="116" fillId="0" borderId="18" xfId="0" applyFont="1" applyFill="1" applyBorder="1" applyAlignment="1">
      <alignment horizontal="left" vertical="center"/>
    </xf>
    <xf numFmtId="167" fontId="116" fillId="56" borderId="18" xfId="0" applyNumberFormat="1" applyFont="1" applyFill="1" applyBorder="1" applyAlignment="1">
      <alignment horizontal="left" vertical="center"/>
    </xf>
    <xf numFmtId="167" fontId="116" fillId="56" borderId="20" xfId="0" applyNumberFormat="1" applyFont="1" applyFill="1" applyBorder="1" applyAlignment="1">
      <alignment horizontal="left" vertical="center"/>
    </xf>
    <xf numFmtId="0" fontId="115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15" fillId="54" borderId="0" xfId="0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9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11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7" fillId="0" borderId="0" xfId="0" applyFont="1" applyAlignment="1">
      <alignment/>
    </xf>
    <xf numFmtId="167" fontId="9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20" fillId="0" borderId="0" xfId="0" applyFont="1" applyAlignment="1">
      <alignment horizontal="right"/>
    </xf>
    <xf numFmtId="3" fontId="111" fillId="0" borderId="0" xfId="0" applyNumberFormat="1" applyFont="1" applyAlignment="1">
      <alignment/>
    </xf>
    <xf numFmtId="3" fontId="120" fillId="0" borderId="0" xfId="0" applyNumberFormat="1" applyFont="1" applyAlignment="1">
      <alignment horizontal="right"/>
    </xf>
    <xf numFmtId="1" fontId="111" fillId="0" borderId="0" xfId="0" applyNumberFormat="1" applyFont="1" applyAlignment="1">
      <alignment/>
    </xf>
    <xf numFmtId="0" fontId="111" fillId="0" borderId="0" xfId="0" applyFont="1" applyAlignment="1">
      <alignment/>
    </xf>
    <xf numFmtId="0" fontId="120" fillId="0" borderId="0" xfId="0" applyFont="1" applyFill="1" applyAlignment="1">
      <alignment horizontal="right"/>
    </xf>
    <xf numFmtId="3" fontId="97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/>
    </xf>
    <xf numFmtId="178" fontId="97" fillId="54" borderId="0" xfId="0" applyNumberFormat="1" applyFont="1" applyFill="1" applyBorder="1" applyAlignment="1">
      <alignment horizontal="right" vertical="center"/>
    </xf>
    <xf numFmtId="168" fontId="97" fillId="54" borderId="0" xfId="0" applyNumberFormat="1" applyFont="1" applyFill="1" applyBorder="1" applyAlignment="1">
      <alignment horizontal="left" vertical="center"/>
    </xf>
    <xf numFmtId="168" fontId="97" fillId="0" borderId="0" xfId="0" applyNumberFormat="1" applyFont="1" applyFill="1" applyBorder="1" applyAlignment="1">
      <alignment horizontal="left" vertical="center"/>
    </xf>
    <xf numFmtId="168" fontId="97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5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108" fillId="0" borderId="0" xfId="159" applyFont="1" applyBorder="1" applyAlignment="1">
      <alignment horizontal="left" vertical="center"/>
      <protection/>
    </xf>
    <xf numFmtId="0" fontId="64" fillId="0" borderId="0" xfId="0" applyFont="1" applyFill="1" applyAlignment="1">
      <alignment/>
    </xf>
    <xf numFmtId="167" fontId="121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22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2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10" fillId="55" borderId="0" xfId="0" applyFont="1" applyFill="1" applyBorder="1" applyAlignment="1">
      <alignment horizontal="left" vertical="center" wrapText="1"/>
    </xf>
    <xf numFmtId="9" fontId="116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08" fillId="55" borderId="0" xfId="0" applyNumberFormat="1" applyFont="1" applyFill="1" applyBorder="1" applyAlignment="1">
      <alignment horizontal="left" vertical="center"/>
    </xf>
    <xf numFmtId="0" fontId="116" fillId="55" borderId="0" xfId="0" applyFont="1" applyFill="1" applyBorder="1" applyAlignment="1">
      <alignment horizontal="left" vertical="center"/>
    </xf>
    <xf numFmtId="0" fontId="108" fillId="55" borderId="0" xfId="0" applyFont="1" applyFill="1" applyBorder="1" applyAlignment="1">
      <alignment horizontal="left" vertical="center"/>
    </xf>
    <xf numFmtId="0" fontId="108" fillId="55" borderId="19" xfId="0" applyFont="1" applyFill="1" applyBorder="1" applyAlignment="1">
      <alignment horizontal="right" vertical="center"/>
    </xf>
    <xf numFmtId="168" fontId="108" fillId="0" borderId="0" xfId="0" applyNumberFormat="1" applyFont="1" applyBorder="1" applyAlignment="1">
      <alignment horizontal="left" vertical="center"/>
    </xf>
    <xf numFmtId="0" fontId="64" fillId="55" borderId="0" xfId="0" applyFont="1" applyFill="1" applyAlignment="1">
      <alignment/>
    </xf>
    <xf numFmtId="178" fontId="108" fillId="55" borderId="0" xfId="0" applyNumberFormat="1" applyFont="1" applyFill="1" applyBorder="1" applyAlignment="1">
      <alignment horizontal="right" vertical="center"/>
    </xf>
    <xf numFmtId="0" fontId="67" fillId="55" borderId="0" xfId="162" applyFont="1" applyFill="1" applyBorder="1">
      <alignment/>
      <protection/>
    </xf>
    <xf numFmtId="9" fontId="116" fillId="0" borderId="18" xfId="219" applyFont="1" applyFill="1" applyBorder="1" applyAlignment="1" applyProtection="1">
      <alignment vertical="center"/>
      <protection/>
    </xf>
    <xf numFmtId="9" fontId="116" fillId="54" borderId="18" xfId="219" applyFont="1" applyFill="1" applyBorder="1" applyAlignment="1" applyProtection="1">
      <alignment vertical="center"/>
      <protection/>
    </xf>
    <xf numFmtId="178" fontId="110" fillId="55" borderId="0" xfId="0" applyNumberFormat="1" applyFont="1" applyFill="1" applyBorder="1" applyAlignment="1">
      <alignment horizontal="left" vertical="center"/>
    </xf>
    <xf numFmtId="0" fontId="63" fillId="55" borderId="0" xfId="0" applyFont="1" applyFill="1" applyAlignment="1">
      <alignment/>
    </xf>
    <xf numFmtId="0" fontId="115" fillId="55" borderId="0" xfId="159" applyFont="1" applyFill="1" applyBorder="1" applyAlignment="1">
      <alignment horizontal="center" vertical="center"/>
      <protection/>
    </xf>
    <xf numFmtId="2" fontId="108" fillId="55" borderId="19" xfId="0" applyNumberFormat="1" applyFont="1" applyFill="1" applyBorder="1" applyAlignment="1">
      <alignment horizontal="center" vertical="center"/>
    </xf>
    <xf numFmtId="0" fontId="115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7" fontId="108" fillId="56" borderId="0" xfId="0" applyNumberFormat="1" applyFont="1" applyFill="1" applyBorder="1" applyAlignment="1">
      <alignment horizontal="center" vertical="center"/>
    </xf>
    <xf numFmtId="168" fontId="97" fillId="54" borderId="0" xfId="0" applyNumberFormat="1" applyFont="1" applyFill="1" applyBorder="1" applyAlignment="1">
      <alignment horizontal="center" vertical="center"/>
    </xf>
    <xf numFmtId="167" fontId="120" fillId="0" borderId="0" xfId="0" applyNumberFormat="1" applyFont="1" applyAlignment="1">
      <alignment horizontal="right"/>
    </xf>
    <xf numFmtId="0" fontId="115" fillId="0" borderId="0" xfId="159" applyFont="1" applyFill="1" applyBorder="1" applyAlignment="1">
      <alignment horizontal="center" vertical="center"/>
      <protection/>
    </xf>
    <xf numFmtId="0" fontId="116" fillId="57" borderId="19" xfId="0" applyFont="1" applyFill="1" applyBorder="1" applyAlignment="1">
      <alignment horizontal="center" vertical="center"/>
    </xf>
    <xf numFmtId="0" fontId="114" fillId="58" borderId="0" xfId="193" applyFont="1" applyFill="1" applyAlignment="1">
      <alignment vertical="center" wrapText="1"/>
      <protection/>
    </xf>
    <xf numFmtId="0" fontId="63" fillId="58" borderId="16" xfId="193" applyFont="1" applyFill="1" applyBorder="1" applyAlignment="1">
      <alignment vertical="center"/>
      <protection/>
    </xf>
    <xf numFmtId="0" fontId="123" fillId="0" borderId="0" xfId="0" applyFont="1" applyFill="1" applyAlignment="1">
      <alignment horizontal="left" vertical="center" wrapText="1"/>
    </xf>
    <xf numFmtId="0" fontId="63" fillId="58" borderId="0" xfId="0" applyFont="1" applyFill="1" applyBorder="1" applyAlignment="1">
      <alignment/>
    </xf>
    <xf numFmtId="0" fontId="63" fillId="58" borderId="0" xfId="0" applyFont="1" applyFill="1" applyAlignment="1">
      <alignment/>
    </xf>
    <xf numFmtId="0" fontId="64" fillId="58" borderId="0" xfId="0" applyFont="1" applyFill="1" applyBorder="1" applyAlignment="1">
      <alignment/>
    </xf>
    <xf numFmtId="167" fontId="116" fillId="0" borderId="18" xfId="157" applyNumberFormat="1" applyFont="1" applyFill="1" applyBorder="1" applyAlignment="1" applyProtection="1">
      <alignment vertical="center"/>
      <protection/>
    </xf>
    <xf numFmtId="167" fontId="116" fillId="54" borderId="18" xfId="157" applyNumberFormat="1" applyFont="1" applyFill="1" applyBorder="1" applyAlignment="1" applyProtection="1">
      <alignment vertical="center"/>
      <protection/>
    </xf>
    <xf numFmtId="167" fontId="116" fillId="0" borderId="20" xfId="157" applyNumberFormat="1" applyFont="1" applyFill="1" applyBorder="1" applyAlignment="1" applyProtection="1">
      <alignment vertical="center"/>
      <protection/>
    </xf>
    <xf numFmtId="167" fontId="116" fillId="54" borderId="20" xfId="157" applyNumberFormat="1" applyFont="1" applyFill="1" applyBorder="1" applyAlignment="1" applyProtection="1">
      <alignment vertical="center"/>
      <protection/>
    </xf>
    <xf numFmtId="0" fontId="97" fillId="55" borderId="0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124" fillId="0" borderId="0" xfId="0" applyFont="1" applyAlignment="1">
      <alignment/>
    </xf>
    <xf numFmtId="167" fontId="117" fillId="0" borderId="0" xfId="0" applyNumberFormat="1" applyFont="1" applyFill="1" applyAlignment="1">
      <alignment horizontal="right"/>
    </xf>
    <xf numFmtId="168" fontId="63" fillId="0" borderId="0" xfId="0" applyNumberFormat="1" applyFont="1" applyAlignment="1">
      <alignment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2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25" fillId="55" borderId="0" xfId="0" applyFont="1" applyFill="1" applyBorder="1" applyAlignment="1">
      <alignment horizontal="left" vertical="center"/>
    </xf>
    <xf numFmtId="167" fontId="126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0" fillId="0" borderId="0" xfId="0" applyNumberFormat="1" applyAlignment="1">
      <alignment/>
    </xf>
    <xf numFmtId="0" fontId="127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8" fillId="0" borderId="0" xfId="0" applyFont="1" applyBorder="1" applyAlignment="1">
      <alignment horizontal="left" vertical="center" indent="1"/>
    </xf>
    <xf numFmtId="0" fontId="115" fillId="55" borderId="0" xfId="0" applyFont="1" applyFill="1" applyBorder="1" applyAlignment="1">
      <alignment horizontal="center" vertical="center"/>
    </xf>
    <xf numFmtId="167" fontId="115" fillId="0" borderId="0" xfId="159" applyNumberFormat="1" applyFont="1" applyFill="1" applyBorder="1" applyAlignment="1">
      <alignment horizontal="center" vertical="center" wrapText="1"/>
      <protection/>
    </xf>
    <xf numFmtId="168" fontId="97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8" fillId="0" borderId="7" xfId="0" applyFont="1" applyBorder="1" applyAlignment="1">
      <alignment horizontal="left" vertical="center" indent="1"/>
    </xf>
    <xf numFmtId="167" fontId="122" fillId="55" borderId="7" xfId="157" applyNumberFormat="1" applyFont="1" applyFill="1" applyBorder="1" applyAlignment="1" applyProtection="1">
      <alignment horizontal="left" vertical="center" wrapText="1" indent="1"/>
      <protection/>
    </xf>
    <xf numFmtId="167" fontId="108" fillId="0" borderId="17" xfId="0" applyNumberFormat="1" applyFont="1" applyFill="1" applyBorder="1" applyAlignment="1">
      <alignment horizontal="left" vertical="center"/>
    </xf>
    <xf numFmtId="167" fontId="108" fillId="0" borderId="18" xfId="0" applyNumberFormat="1" applyFont="1" applyFill="1" applyBorder="1" applyAlignment="1">
      <alignment horizontal="left" vertical="center"/>
    </xf>
    <xf numFmtId="0" fontId="63" fillId="0" borderId="0" xfId="159" applyFont="1">
      <alignment/>
      <protection/>
    </xf>
    <xf numFmtId="0" fontId="64" fillId="0" borderId="0" xfId="159" applyFont="1">
      <alignment/>
      <protection/>
    </xf>
    <xf numFmtId="0" fontId="117" fillId="0" borderId="0" xfId="159" applyFont="1" applyAlignment="1">
      <alignment horizontal="right"/>
      <protection/>
    </xf>
    <xf numFmtId="167" fontId="63" fillId="0" borderId="0" xfId="159" applyNumberFormat="1" applyFont="1">
      <alignment/>
      <protection/>
    </xf>
    <xf numFmtId="167" fontId="108" fillId="0" borderId="0" xfId="159" applyNumberFormat="1" applyFont="1" applyFill="1" applyBorder="1" applyAlignment="1">
      <alignment horizontal="left" vertical="center"/>
      <protection/>
    </xf>
    <xf numFmtId="167" fontId="108" fillId="55" borderId="0" xfId="159" applyNumberFormat="1" applyFont="1" applyFill="1" applyBorder="1" applyAlignment="1">
      <alignment horizontal="left" vertical="center"/>
      <protection/>
    </xf>
    <xf numFmtId="167" fontId="108" fillId="54" borderId="0" xfId="159" applyNumberFormat="1" applyFont="1" applyFill="1" applyBorder="1" applyAlignment="1">
      <alignment horizontal="left" vertical="center"/>
      <protection/>
    </xf>
    <xf numFmtId="0" fontId="116" fillId="0" borderId="18" xfId="159" applyFont="1" applyBorder="1" applyAlignment="1">
      <alignment horizontal="left" vertical="center"/>
      <protection/>
    </xf>
    <xf numFmtId="0" fontId="63" fillId="0" borderId="0" xfId="159" applyFont="1" applyFill="1">
      <alignment/>
      <protection/>
    </xf>
    <xf numFmtId="167" fontId="108" fillId="54" borderId="21" xfId="159" applyNumberFormat="1" applyFont="1" applyFill="1" applyBorder="1" applyAlignment="1">
      <alignment horizontal="left" vertical="center"/>
      <protection/>
    </xf>
    <xf numFmtId="0" fontId="116" fillId="0" borderId="0" xfId="159" applyFont="1" applyBorder="1" applyAlignment="1">
      <alignment horizontal="left" vertical="center"/>
      <protection/>
    </xf>
    <xf numFmtId="9" fontId="64" fillId="0" borderId="0" xfId="219" applyFont="1" applyFill="1" applyBorder="1" applyAlignment="1" applyProtection="1">
      <alignment vertical="center"/>
      <protection/>
    </xf>
    <xf numFmtId="0" fontId="108" fillId="54" borderId="19" xfId="159" applyFont="1" applyFill="1" applyBorder="1" applyAlignment="1">
      <alignment horizontal="right" vertical="center"/>
      <protection/>
    </xf>
    <xf numFmtId="0" fontId="108" fillId="0" borderId="19" xfId="159" applyFont="1" applyFill="1" applyBorder="1" applyAlignment="1">
      <alignment horizontal="right" vertical="center"/>
      <protection/>
    </xf>
    <xf numFmtId="0" fontId="108" fillId="54" borderId="0" xfId="159" applyFont="1" applyFill="1" applyBorder="1" applyAlignment="1">
      <alignment horizontal="center" vertical="center"/>
      <protection/>
    </xf>
    <xf numFmtId="2" fontId="108" fillId="55" borderId="19" xfId="159" applyNumberFormat="1" applyFont="1" applyFill="1" applyBorder="1" applyAlignment="1">
      <alignment horizontal="center" vertical="center"/>
      <protection/>
    </xf>
    <xf numFmtId="2" fontId="108" fillId="0" borderId="19" xfId="159" applyNumberFormat="1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right" vertical="center"/>
      <protection/>
    </xf>
    <xf numFmtId="0" fontId="108" fillId="55" borderId="0" xfId="159" applyFont="1" applyFill="1" applyBorder="1" applyAlignment="1">
      <alignment horizontal="center" vertical="center"/>
      <protection/>
    </xf>
    <xf numFmtId="2" fontId="108" fillId="0" borderId="0" xfId="159" applyNumberFormat="1" applyFont="1" applyFill="1" applyBorder="1" applyAlignment="1">
      <alignment horizontal="center" vertical="center"/>
      <protection/>
    </xf>
    <xf numFmtId="0" fontId="106" fillId="0" borderId="0" xfId="159" applyFont="1" applyBorder="1" applyAlignment="1">
      <alignment horizontal="center" vertical="center" readingOrder="1"/>
      <protection/>
    </xf>
    <xf numFmtId="0" fontId="113" fillId="0" borderId="0" xfId="159" applyFont="1">
      <alignment/>
      <protection/>
    </xf>
    <xf numFmtId="167" fontId="117" fillId="0" borderId="0" xfId="159" applyNumberFormat="1" applyFont="1">
      <alignment/>
      <protection/>
    </xf>
    <xf numFmtId="0" fontId="112" fillId="0" borderId="0" xfId="159" applyFont="1">
      <alignment/>
      <protection/>
    </xf>
    <xf numFmtId="167" fontId="109" fillId="0" borderId="0" xfId="159" applyNumberFormat="1" applyFont="1" applyFill="1" applyBorder="1" applyAlignment="1">
      <alignment horizontal="left" vertical="center"/>
      <protection/>
    </xf>
    <xf numFmtId="180" fontId="63" fillId="0" borderId="0" xfId="159" applyNumberFormat="1" applyFont="1">
      <alignment/>
      <protection/>
    </xf>
    <xf numFmtId="0" fontId="108" fillId="55" borderId="0" xfId="159" applyFont="1" applyFill="1" applyBorder="1" applyAlignment="1">
      <alignment horizontal="left" vertical="center"/>
      <protection/>
    </xf>
    <xf numFmtId="0" fontId="108" fillId="55" borderId="19" xfId="159" applyFont="1" applyFill="1" applyBorder="1" applyAlignment="1">
      <alignment horizontal="right" vertical="center"/>
      <protection/>
    </xf>
    <xf numFmtId="167" fontId="63" fillId="0" borderId="0" xfId="159" applyNumberFormat="1" applyFont="1" applyFill="1">
      <alignment/>
      <protection/>
    </xf>
    <xf numFmtId="167" fontId="117" fillId="0" borderId="0" xfId="159" applyNumberFormat="1" applyFont="1" applyFill="1">
      <alignment/>
      <protection/>
    </xf>
    <xf numFmtId="1" fontId="63" fillId="0" borderId="0" xfId="159" applyNumberFormat="1" applyFont="1" applyFill="1">
      <alignment/>
      <protection/>
    </xf>
    <xf numFmtId="0" fontId="24" fillId="59" borderId="0" xfId="0" applyFont="1" applyFill="1" applyAlignment="1">
      <alignment wrapText="1"/>
    </xf>
    <xf numFmtId="167" fontId="97" fillId="8" borderId="0" xfId="0" applyNumberFormat="1" applyFont="1" applyFill="1" applyBorder="1" applyAlignment="1">
      <alignment horizontal="left" vertical="center"/>
    </xf>
    <xf numFmtId="3" fontId="116" fillId="0" borderId="22" xfId="0" applyNumberFormat="1" applyFont="1" applyFill="1" applyBorder="1" applyAlignment="1">
      <alignment horizontal="right" vertical="center"/>
    </xf>
    <xf numFmtId="167" fontId="108" fillId="0" borderId="0" xfId="0" applyNumberFormat="1" applyFont="1" applyBorder="1" applyAlignment="1">
      <alignment horizontal="left" vertical="center"/>
    </xf>
    <xf numFmtId="167" fontId="64" fillId="0" borderId="0" xfId="159" applyNumberFormat="1" applyFont="1">
      <alignment/>
      <protection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9" fontId="116" fillId="0" borderId="18" xfId="218" applyFont="1" applyFill="1" applyBorder="1" applyAlignment="1">
      <alignment horizontal="right" vertical="center"/>
    </xf>
    <xf numFmtId="0" fontId="110" fillId="0" borderId="0" xfId="0" applyFont="1" applyFill="1" applyBorder="1" applyAlignment="1">
      <alignment horizontal="left" vertical="center" wrapText="1"/>
    </xf>
    <xf numFmtId="167" fontId="116" fillId="54" borderId="17" xfId="0" applyNumberFormat="1" applyFont="1" applyFill="1" applyBorder="1" applyAlignment="1">
      <alignment horizontal="left" vertical="center"/>
    </xf>
    <xf numFmtId="9" fontId="116" fillId="0" borderId="21" xfId="0" applyNumberFormat="1" applyFont="1" applyFill="1" applyBorder="1" applyAlignment="1">
      <alignment horizontal="right" vertical="center"/>
    </xf>
    <xf numFmtId="9" fontId="127" fillId="0" borderId="0" xfId="0" applyNumberFormat="1" applyFont="1" applyFill="1" applyBorder="1" applyAlignment="1">
      <alignment horizontal="right" vertical="center"/>
    </xf>
    <xf numFmtId="9" fontId="116" fillId="0" borderId="17" xfId="0" applyNumberFormat="1" applyFont="1" applyFill="1" applyBorder="1" applyAlignment="1">
      <alignment horizontal="right" vertical="center"/>
    </xf>
    <xf numFmtId="9" fontId="108" fillId="0" borderId="17" xfId="0" applyNumberFormat="1" applyFont="1" applyFill="1" applyBorder="1" applyAlignment="1">
      <alignment horizontal="right" vertical="center"/>
    </xf>
    <xf numFmtId="9" fontId="108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24" fillId="0" borderId="0" xfId="0" applyFont="1" applyFill="1" applyAlignment="1">
      <alignment/>
    </xf>
    <xf numFmtId="0" fontId="108" fillId="0" borderId="0" xfId="159" applyFont="1" applyFill="1" applyAlignment="1">
      <alignment horizontal="left" vertical="center"/>
      <protection/>
    </xf>
    <xf numFmtId="0" fontId="0" fillId="0" borderId="0" xfId="159" applyFont="1" applyFill="1">
      <alignment/>
      <protection/>
    </xf>
    <xf numFmtId="0" fontId="108" fillId="0" borderId="0" xfId="159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 wrapText="1"/>
    </xf>
    <xf numFmtId="0" fontId="12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67" fontId="63" fillId="0" borderId="0" xfId="0" applyNumberFormat="1" applyFont="1" applyBorder="1" applyAlignment="1">
      <alignment/>
    </xf>
    <xf numFmtId="0" fontId="117" fillId="0" borderId="0" xfId="0" applyFont="1" applyFill="1" applyBorder="1" applyAlignment="1">
      <alignment horizontal="right"/>
    </xf>
    <xf numFmtId="167" fontId="0" fillId="0" borderId="0" xfId="157" applyNumberFormat="1" applyFont="1" applyFill="1" applyBorder="1" applyAlignment="1" applyProtection="1">
      <alignment horizontal="right" vertical="center"/>
      <protection/>
    </xf>
    <xf numFmtId="167" fontId="108" fillId="57" borderId="17" xfId="0" applyNumberFormat="1" applyFont="1" applyFill="1" applyBorder="1" applyAlignment="1">
      <alignment horizontal="left" vertical="center"/>
    </xf>
    <xf numFmtId="167" fontId="108" fillId="57" borderId="0" xfId="0" applyNumberFormat="1" applyFont="1" applyFill="1" applyBorder="1" applyAlignment="1">
      <alignment horizontal="left" vertical="center"/>
    </xf>
    <xf numFmtId="167" fontId="116" fillId="57" borderId="0" xfId="0" applyNumberFormat="1" applyFont="1" applyFill="1" applyBorder="1" applyAlignment="1">
      <alignment horizontal="left" vertical="center"/>
    </xf>
    <xf numFmtId="167" fontId="108" fillId="57" borderId="18" xfId="0" applyNumberFormat="1" applyFont="1" applyFill="1" applyBorder="1" applyAlignment="1">
      <alignment horizontal="left" vertical="center"/>
    </xf>
    <xf numFmtId="167" fontId="108" fillId="57" borderId="0" xfId="0" applyNumberFormat="1" applyFont="1" applyFill="1" applyBorder="1" applyAlignment="1">
      <alignment horizontal="right" vertical="center"/>
    </xf>
    <xf numFmtId="167" fontId="116" fillId="57" borderId="18" xfId="0" applyNumberFormat="1" applyFont="1" applyFill="1" applyBorder="1" applyAlignment="1">
      <alignment horizontal="left" vertical="center"/>
    </xf>
    <xf numFmtId="0" fontId="108" fillId="57" borderId="0" xfId="0" applyFont="1" applyFill="1" applyBorder="1" applyAlignment="1">
      <alignment horizontal="center" vertical="center"/>
    </xf>
    <xf numFmtId="167" fontId="122" fillId="57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57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57" borderId="0" xfId="157" applyNumberFormat="1" applyFont="1" applyFill="1" applyBorder="1" applyAlignment="1" applyProtection="1">
      <alignment horizontal="center" vertical="center" wrapText="1"/>
      <protection/>
    </xf>
    <xf numFmtId="167" fontId="122" fillId="57" borderId="0" xfId="157" applyNumberFormat="1" applyFont="1" applyFill="1" applyBorder="1" applyAlignment="1" applyProtection="1">
      <alignment horizontal="center" vertical="center" wrapText="1"/>
      <protection/>
    </xf>
    <xf numFmtId="167" fontId="122" fillId="57" borderId="7" xfId="157" applyNumberFormat="1" applyFont="1" applyFill="1" applyBorder="1" applyAlignment="1" applyProtection="1">
      <alignment horizontal="center" vertical="center" wrapText="1"/>
      <protection/>
    </xf>
    <xf numFmtId="167" fontId="122" fillId="57" borderId="7" xfId="157" applyNumberFormat="1" applyFont="1" applyFill="1" applyBorder="1" applyAlignment="1" applyProtection="1">
      <alignment horizontal="left" vertical="center" wrapText="1" indent="1"/>
      <protection/>
    </xf>
    <xf numFmtId="167" fontId="126" fillId="57" borderId="0" xfId="157" applyNumberFormat="1" applyFont="1" applyFill="1" applyBorder="1" applyAlignment="1" applyProtection="1">
      <alignment horizontal="left" vertical="center" wrapText="1" indent="1"/>
      <protection/>
    </xf>
    <xf numFmtId="0" fontId="128" fillId="0" borderId="0" xfId="159" applyFont="1" applyAlignment="1">
      <alignment horizontal="left" vertical="center"/>
      <protection/>
    </xf>
    <xf numFmtId="0" fontId="128" fillId="0" borderId="0" xfId="159" applyFont="1" applyBorder="1" applyAlignment="1">
      <alignment horizontal="left" vertical="center"/>
      <protection/>
    </xf>
    <xf numFmtId="0" fontId="39" fillId="0" borderId="0" xfId="159" applyFont="1">
      <alignment/>
      <protection/>
    </xf>
    <xf numFmtId="0" fontId="63" fillId="0" borderId="0" xfId="193" applyFont="1" applyFill="1" applyBorder="1" applyAlignment="1">
      <alignment horizontal="center" vertical="center"/>
      <protection/>
    </xf>
    <xf numFmtId="167" fontId="122" fillId="0" borderId="0" xfId="157" applyNumberFormat="1" applyFont="1" applyFill="1" applyBorder="1" applyAlignment="1" applyProtection="1">
      <alignment horizontal="center" vertical="center" wrapText="1"/>
      <protection/>
    </xf>
    <xf numFmtId="167" fontId="122" fillId="55" borderId="0" xfId="157" applyNumberFormat="1" applyFont="1" applyFill="1" applyBorder="1" applyAlignment="1" applyProtection="1">
      <alignment horizontal="center" vertical="center" wrapText="1"/>
      <protection/>
    </xf>
    <xf numFmtId="167" fontId="122" fillId="57" borderId="0" xfId="157" applyNumberFormat="1" applyFont="1" applyFill="1" applyBorder="1" applyAlignment="1" applyProtection="1">
      <alignment horizontal="center" vertical="center" wrapText="1"/>
      <protection/>
    </xf>
    <xf numFmtId="0" fontId="128" fillId="55" borderId="0" xfId="0" applyFont="1" applyFill="1" applyBorder="1" applyAlignment="1">
      <alignment horizontal="left" vertical="center" wrapText="1"/>
    </xf>
    <xf numFmtId="168" fontId="98" fillId="8" borderId="0" xfId="0" applyNumberFormat="1" applyFont="1" applyFill="1" applyBorder="1" applyAlignment="1">
      <alignment horizontal="left" vertical="center" wrapText="1"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204"/>
      <c r="E2" s="205"/>
      <c r="F2" s="206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203" t="s">
        <v>283</v>
      </c>
      <c r="C10" s="4"/>
      <c r="D10" s="4"/>
      <c r="E10" s="1"/>
      <c r="F10" s="1"/>
    </row>
    <row r="11" spans="2:6" ht="23.25">
      <c r="B11" s="33" t="s">
        <v>73</v>
      </c>
      <c r="C11" s="4"/>
      <c r="D11" s="4"/>
      <c r="E11" s="1"/>
      <c r="F11" s="1"/>
    </row>
    <row r="12" spans="2:6" ht="23.25">
      <c r="B12" s="33" t="s">
        <v>169</v>
      </c>
      <c r="C12" s="4"/>
      <c r="D12" s="4"/>
      <c r="E12" s="1"/>
      <c r="F12" s="1"/>
    </row>
    <row r="13" spans="2:6" ht="23.25">
      <c r="B13" s="33" t="s">
        <v>170</v>
      </c>
      <c r="C13" s="4"/>
      <c r="D13" s="4"/>
      <c r="E13" s="1"/>
      <c r="F13" s="1"/>
    </row>
    <row r="14" spans="2:6" ht="23.25">
      <c r="B14" s="33" t="s">
        <v>171</v>
      </c>
      <c r="C14" s="4"/>
      <c r="D14" s="4"/>
      <c r="E14" s="1"/>
      <c r="F14" s="1"/>
    </row>
    <row r="15" spans="2:6" ht="23.25">
      <c r="B15" s="33" t="s">
        <v>137</v>
      </c>
      <c r="C15" s="4"/>
      <c r="D15" s="4"/>
      <c r="E15" s="1"/>
      <c r="F15" s="121"/>
    </row>
    <row r="16" spans="2:6" ht="23.25">
      <c r="B16" s="33" t="s">
        <v>172</v>
      </c>
      <c r="C16" s="4"/>
      <c r="D16" s="4"/>
      <c r="E16" s="1"/>
      <c r="F16" s="121"/>
    </row>
    <row r="17" spans="2:6" ht="23.25">
      <c r="B17" s="33" t="s">
        <v>259</v>
      </c>
      <c r="C17" s="4"/>
      <c r="D17" s="4"/>
      <c r="E17" s="1"/>
      <c r="F17" s="121"/>
    </row>
    <row r="18" spans="2:6" ht="23.25">
      <c r="B18" s="33" t="s">
        <v>303</v>
      </c>
      <c r="C18" s="4"/>
      <c r="D18" s="4"/>
      <c r="E18" s="1"/>
      <c r="F18" s="121"/>
    </row>
    <row r="19" spans="2:6" ht="23.25">
      <c r="B19" s="33" t="s">
        <v>304</v>
      </c>
      <c r="C19" s="4"/>
      <c r="D19" s="4"/>
      <c r="E19" s="1"/>
      <c r="F19" s="6"/>
    </row>
    <row r="20" spans="2:6" ht="23.25">
      <c r="B20" s="33" t="s">
        <v>24</v>
      </c>
      <c r="C20" s="4"/>
      <c r="D20" s="4"/>
      <c r="E20" s="1"/>
      <c r="F20" s="130"/>
    </row>
    <row r="21" spans="2:6" ht="23.25">
      <c r="B21" s="33" t="s">
        <v>228</v>
      </c>
      <c r="C21" s="4"/>
      <c r="D21" s="4"/>
      <c r="E21" s="1"/>
      <c r="F21" s="121"/>
    </row>
    <row r="22" spans="2:6" ht="23.25">
      <c r="B22" s="33" t="s">
        <v>18</v>
      </c>
      <c r="C22" s="4"/>
      <c r="D22" s="4"/>
      <c r="E22" s="1"/>
      <c r="F22" s="121"/>
    </row>
    <row r="23" spans="2:6" ht="23.25">
      <c r="B23" s="33" t="s">
        <v>28</v>
      </c>
      <c r="C23" s="4"/>
      <c r="D23" s="4"/>
      <c r="E23" s="1"/>
      <c r="F23" s="33"/>
    </row>
    <row r="24" spans="2:6" ht="23.25">
      <c r="B24" s="33" t="s">
        <v>13</v>
      </c>
      <c r="C24" s="4"/>
      <c r="D24" s="4"/>
      <c r="E24" s="1"/>
      <c r="F24" s="121"/>
    </row>
    <row r="25" spans="2:6" ht="23.25" customHeight="1">
      <c r="B25" s="33" t="s">
        <v>63</v>
      </c>
      <c r="C25" s="4"/>
      <c r="D25" s="4"/>
      <c r="E25" s="1"/>
      <c r="F25" s="131"/>
    </row>
    <row r="26" spans="2:6" ht="23.25">
      <c r="B26" s="33" t="s">
        <v>173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21"/>
    </row>
    <row r="28" spans="2:6" ht="12.75">
      <c r="B28" s="142"/>
      <c r="C28" s="4"/>
      <c r="D28" s="4"/>
      <c r="E28" s="1"/>
      <c r="F28" s="121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308"/>
      <c r="D51" s="308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20" location="'Segment PiW 2018-2019'!A1" display="Poszukiwanie i Wydobycie"/>
    <hyperlink ref="B21" location="'Segment OiM 2018-2019'!A1" display="Obrót i Magazynowanie"/>
    <hyperlink ref="B22" location="'Segment D 2018-2019'!A1" display="Dystrybucja"/>
    <hyperlink ref="B23" location="'Segment W 2018-2019'!A1" display="Wytwarzanie"/>
    <hyperlink ref="B24" location="'Segment Poz 2018-2019'!A1" display="Pozostałe"/>
    <hyperlink ref="B25" location="'Dane operacyjne'!A1" display="Dane operacyjne"/>
    <hyperlink ref="B26" location="'Struktura odbiorców 2013-2019'!A1" display="Wolumen sprzedaży gazu według grupy odbiorców"/>
    <hyperlink ref="B17" location="'Rachunkowość zabezpieczeń'!A1" display="Rachunkowość zabezpieczeń"/>
    <hyperlink ref="B19" location="'Segmenty działalności Q'!Obszar_wydruku" display="Segmenty działalności w czwartym kwartale"/>
    <hyperlink ref="B18" location="'Segmenty działalności 2019'!Obszar_wydruku" display="Segmenty działalności po czterech kwartałach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233" customWidth="1"/>
    <col min="2" max="2" width="89.00390625" style="233" customWidth="1"/>
    <col min="3" max="4" width="20.7109375" style="233" customWidth="1"/>
    <col min="5" max="6" width="20.7109375" style="234" customWidth="1"/>
    <col min="7" max="17" width="20.7109375" style="233" customWidth="1"/>
    <col min="18" max="26" width="17.7109375" style="233" customWidth="1"/>
    <col min="27" max="31" width="17.7109375" style="233" hidden="1" customWidth="1"/>
    <col min="32" max="16384" width="9.140625" style="233" customWidth="1"/>
  </cols>
  <sheetData>
    <row r="1" spans="1:2" ht="23.25" customHeight="1">
      <c r="A1" s="1"/>
      <c r="B1" s="33" t="s">
        <v>212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34"/>
    </row>
    <row r="4" spans="2:22" ht="75.75" customHeight="1">
      <c r="B4" s="254" t="s">
        <v>294</v>
      </c>
      <c r="C4" s="138" t="s">
        <v>166</v>
      </c>
      <c r="D4" s="138" t="s">
        <v>167</v>
      </c>
      <c r="E4" s="138" t="s">
        <v>18</v>
      </c>
      <c r="F4" s="138" t="s">
        <v>28</v>
      </c>
      <c r="G4" s="199" t="s">
        <v>13</v>
      </c>
      <c r="H4" s="191" t="s">
        <v>19</v>
      </c>
      <c r="I4" s="168" t="s">
        <v>229</v>
      </c>
      <c r="J4" s="138" t="s">
        <v>287</v>
      </c>
      <c r="K4" s="138" t="s">
        <v>166</v>
      </c>
      <c r="L4" s="138" t="s">
        <v>167</v>
      </c>
      <c r="M4" s="138" t="s">
        <v>18</v>
      </c>
      <c r="N4" s="138" t="s">
        <v>28</v>
      </c>
      <c r="O4" s="199" t="s">
        <v>13</v>
      </c>
      <c r="P4" s="199" t="s">
        <v>19</v>
      </c>
      <c r="Q4" s="168" t="s">
        <v>229</v>
      </c>
      <c r="R4" s="236"/>
      <c r="S4" s="236"/>
      <c r="T4" s="236"/>
      <c r="U4" s="236"/>
      <c r="V4" s="236"/>
    </row>
    <row r="5" spans="2:22" ht="12" customHeight="1">
      <c r="B5" s="253"/>
      <c r="C5" s="250" t="s">
        <v>215</v>
      </c>
      <c r="D5" s="250" t="s">
        <v>215</v>
      </c>
      <c r="E5" s="250" t="s">
        <v>215</v>
      </c>
      <c r="F5" s="250" t="s">
        <v>215</v>
      </c>
      <c r="G5" s="250" t="s">
        <v>215</v>
      </c>
      <c r="H5" s="252" t="s">
        <v>215</v>
      </c>
      <c r="I5" s="247" t="s">
        <v>215</v>
      </c>
      <c r="J5" s="251"/>
      <c r="K5" s="250" t="s">
        <v>84</v>
      </c>
      <c r="L5" s="250" t="s">
        <v>84</v>
      </c>
      <c r="M5" s="250" t="s">
        <v>84</v>
      </c>
      <c r="N5" s="250" t="s">
        <v>84</v>
      </c>
      <c r="O5" s="250" t="s">
        <v>84</v>
      </c>
      <c r="P5" s="250" t="s">
        <v>84</v>
      </c>
      <c r="Q5" s="247" t="s">
        <v>84</v>
      </c>
      <c r="R5" s="236"/>
      <c r="S5" s="236"/>
      <c r="T5" s="236"/>
      <c r="U5" s="236"/>
      <c r="V5" s="236"/>
    </row>
    <row r="6" spans="2:22" ht="12" customHeight="1" thickBot="1">
      <c r="B6" s="249"/>
      <c r="C6" s="246"/>
      <c r="D6" s="246"/>
      <c r="E6" s="246"/>
      <c r="F6" s="246"/>
      <c r="G6" s="246"/>
      <c r="H6" s="261"/>
      <c r="I6" s="247"/>
      <c r="J6" s="251"/>
      <c r="K6" s="246"/>
      <c r="L6" s="246"/>
      <c r="M6" s="246"/>
      <c r="N6" s="246"/>
      <c r="O6" s="246"/>
      <c r="P6" s="246"/>
      <c r="Q6" s="245"/>
      <c r="R6" s="236"/>
      <c r="S6" s="236"/>
      <c r="T6" s="236"/>
      <c r="U6" s="236"/>
      <c r="V6" s="236"/>
    </row>
    <row r="7" spans="2:17" ht="15.75" customHeight="1">
      <c r="B7" s="243" t="s">
        <v>25</v>
      </c>
      <c r="C7" s="237"/>
      <c r="D7" s="237"/>
      <c r="E7" s="237"/>
      <c r="F7" s="237"/>
      <c r="G7" s="237"/>
      <c r="H7" s="238"/>
      <c r="I7" s="242"/>
      <c r="J7" s="237"/>
      <c r="K7" s="237">
        <f>_xlfn.IFERROR(B7/#REF!-1,"")</f>
      </c>
      <c r="L7" s="237">
        <f>_xlfn.IFERROR(C7/#REF!-1,"")</f>
      </c>
      <c r="M7" s="237">
        <f>_xlfn.IFERROR(D7/#REF!-1,"")</f>
      </c>
      <c r="N7" s="237">
        <f>_xlfn.IFERROR(E7/#REF!-1,"")</f>
      </c>
      <c r="O7" s="237">
        <f>_xlfn.IFERROR(F7/#REF!-1,"")</f>
      </c>
      <c r="P7" s="237">
        <f>_xlfn.IFERROR(G7/#REF!-1,"")</f>
      </c>
      <c r="Q7" s="239">
        <f>_xlfn.IFERROR(H7/#REF!-1,"")</f>
      </c>
    </row>
    <row r="8" spans="2:17" ht="15.75" customHeight="1">
      <c r="B8" s="170" t="s">
        <v>15</v>
      </c>
      <c r="C8" s="45">
        <v>977</v>
      </c>
      <c r="D8" s="45">
        <v>9606</v>
      </c>
      <c r="E8" s="45">
        <v>1176</v>
      </c>
      <c r="F8" s="45">
        <v>531</v>
      </c>
      <c r="G8" s="45">
        <v>80</v>
      </c>
      <c r="H8" s="45">
        <v>0</v>
      </c>
      <c r="I8" s="41">
        <v>12370</v>
      </c>
      <c r="K8" s="99">
        <f aca="true" t="shared" si="0" ref="K8:K25">_xlfn.IFERROR(C8/C35-1,"")</f>
        <v>-0.04027504911591351</v>
      </c>
      <c r="L8" s="99">
        <f aca="true" t="shared" si="1" ref="L8:L25">_xlfn.IFERROR(D8/D35-1,"")</f>
        <v>-0.03824589507408893</v>
      </c>
      <c r="M8" s="99">
        <f aca="true" t="shared" si="2" ref="M8:M25">_xlfn.IFERROR(E8/E35-1,"")</f>
        <v>0.0017035775127767216</v>
      </c>
      <c r="N8" s="99">
        <f aca="true" t="shared" si="3" ref="N8:N25">_xlfn.IFERROR(F8/F35-1,"")</f>
        <v>-0.0037523452157598447</v>
      </c>
      <c r="O8" s="99">
        <f aca="true" t="shared" si="4" ref="O8:O25">_xlfn.IFERROR(G8/G35-1,"")</f>
        <v>1.051282051282051</v>
      </c>
      <c r="P8" s="99">
        <f aca="true" t="shared" si="5" ref="P8:P25">_xlfn.IFERROR(H8/H35-1,"")</f>
      </c>
      <c r="Q8" s="100">
        <f aca="true" t="shared" si="6" ref="Q8:Q25">_xlfn.IFERROR(I8/I35-1,"")</f>
        <v>-0.030032149298204303</v>
      </c>
    </row>
    <row r="9" spans="2:17" ht="15.75" customHeight="1">
      <c r="B9" s="170" t="s">
        <v>223</v>
      </c>
      <c r="C9" s="45">
        <v>609</v>
      </c>
      <c r="D9" s="45">
        <v>610</v>
      </c>
      <c r="E9" s="45">
        <v>-22</v>
      </c>
      <c r="F9" s="45">
        <v>314</v>
      </c>
      <c r="G9" s="45">
        <v>99</v>
      </c>
      <c r="H9" s="45">
        <v>-1610</v>
      </c>
      <c r="I9" s="41">
        <v>0</v>
      </c>
      <c r="K9" s="99">
        <f t="shared" si="0"/>
        <v>-0.46485061511423553</v>
      </c>
      <c r="L9" s="99">
        <f t="shared" si="1"/>
        <v>0.5482233502538072</v>
      </c>
      <c r="M9" s="99">
        <f t="shared" si="2"/>
        <v>0.22222222222222232</v>
      </c>
      <c r="N9" s="99">
        <f t="shared" si="3"/>
        <v>0.09027777777777768</v>
      </c>
      <c r="O9" s="99">
        <f t="shared" si="4"/>
        <v>0.010204081632652962</v>
      </c>
      <c r="P9" s="99">
        <f t="shared" si="5"/>
        <v>-0.15263157894736845</v>
      </c>
      <c r="Q9" s="100">
        <f t="shared" si="6"/>
      </c>
    </row>
    <row r="10" spans="2:17" ht="15.75" customHeight="1" thickBot="1">
      <c r="B10" s="240" t="s">
        <v>16</v>
      </c>
      <c r="C10" s="81">
        <v>1586</v>
      </c>
      <c r="D10" s="81">
        <v>10216</v>
      </c>
      <c r="E10" s="81">
        <v>1154</v>
      </c>
      <c r="F10" s="81">
        <v>845</v>
      </c>
      <c r="G10" s="81">
        <v>179</v>
      </c>
      <c r="H10" s="81">
        <v>-1610</v>
      </c>
      <c r="I10" s="79">
        <v>12370</v>
      </c>
      <c r="J10" s="241"/>
      <c r="K10" s="187">
        <f t="shared" si="0"/>
        <v>-0.26437847866419295</v>
      </c>
      <c r="L10" s="187">
        <f t="shared" si="1"/>
        <v>-0.015989212097861638</v>
      </c>
      <c r="M10" s="187">
        <f t="shared" si="2"/>
        <v>-0.0017301038062284002</v>
      </c>
      <c r="N10" s="187">
        <f t="shared" si="3"/>
        <v>0.02923264311814866</v>
      </c>
      <c r="O10" s="187">
        <f t="shared" si="4"/>
        <v>0.3065693430656935</v>
      </c>
      <c r="P10" s="187">
        <f t="shared" si="5"/>
        <v>-0.15263157894736845</v>
      </c>
      <c r="Q10" s="188">
        <f t="shared" si="6"/>
        <v>-0.030032149298204303</v>
      </c>
    </row>
    <row r="11" spans="2:17" ht="15.75" customHeight="1">
      <c r="B11" s="170" t="s">
        <v>21</v>
      </c>
      <c r="C11" s="45">
        <v>-254</v>
      </c>
      <c r="D11" s="45">
        <v>-64</v>
      </c>
      <c r="E11" s="45">
        <v>-292</v>
      </c>
      <c r="F11" s="45">
        <v>-316</v>
      </c>
      <c r="G11" s="45">
        <v>-17</v>
      </c>
      <c r="H11" s="45">
        <v>0</v>
      </c>
      <c r="I11" s="41">
        <v>-943</v>
      </c>
      <c r="J11" s="264"/>
      <c r="K11" s="99">
        <f t="shared" si="0"/>
        <v>-0.12110726643598613</v>
      </c>
      <c r="L11" s="99">
        <f t="shared" si="1"/>
        <v>0.33333333333333326</v>
      </c>
      <c r="M11" s="99">
        <f t="shared" si="2"/>
        <v>0.2217573221757323</v>
      </c>
      <c r="N11" s="99">
        <f t="shared" si="3"/>
        <v>1</v>
      </c>
      <c r="O11" s="99">
        <f t="shared" si="4"/>
        <v>-0.05555555555555558</v>
      </c>
      <c r="P11" s="99">
        <f t="shared" si="5"/>
      </c>
      <c r="Q11" s="100">
        <f t="shared" si="6"/>
        <v>0.2556591211717709</v>
      </c>
    </row>
    <row r="12" spans="2:17" ht="15.75" customHeight="1">
      <c r="B12" s="170" t="s">
        <v>224</v>
      </c>
      <c r="C12" s="45">
        <v>-117</v>
      </c>
      <c r="D12" s="45">
        <v>-9136</v>
      </c>
      <c r="E12" s="45">
        <v>-122</v>
      </c>
      <c r="F12" s="45">
        <v>-368</v>
      </c>
      <c r="G12" s="45">
        <v>-18</v>
      </c>
      <c r="H12" s="45">
        <v>1017</v>
      </c>
      <c r="I12" s="41">
        <v>-8744</v>
      </c>
      <c r="J12" s="264"/>
      <c r="K12" s="99">
        <f t="shared" si="0"/>
        <v>-0.0714285714285714</v>
      </c>
      <c r="L12" s="99">
        <f t="shared" si="1"/>
        <v>-0.098747163855184</v>
      </c>
      <c r="M12" s="99">
        <f t="shared" si="2"/>
        <v>-0.4786324786324786</v>
      </c>
      <c r="N12" s="99">
        <f t="shared" si="3"/>
        <v>-0.03664921465968585</v>
      </c>
      <c r="O12" s="99">
        <f t="shared" si="4"/>
        <v>0.19999999999999996</v>
      </c>
      <c r="P12" s="99">
        <f t="shared" si="5"/>
        <v>-0.3694978301301922</v>
      </c>
      <c r="Q12" s="100">
        <f t="shared" si="6"/>
        <v>-0.05796164619694033</v>
      </c>
    </row>
    <row r="13" spans="2:35" ht="15.75" customHeight="1">
      <c r="B13" s="170" t="s">
        <v>14</v>
      </c>
      <c r="C13" s="45">
        <v>-280</v>
      </c>
      <c r="D13" s="45">
        <v>-151</v>
      </c>
      <c r="E13" s="45">
        <v>-356</v>
      </c>
      <c r="F13" s="45">
        <v>-58</v>
      </c>
      <c r="G13" s="45">
        <v>-79</v>
      </c>
      <c r="H13" s="45"/>
      <c r="I13" s="41">
        <v>-924</v>
      </c>
      <c r="J13" s="264"/>
      <c r="K13" s="99">
        <f t="shared" si="0"/>
        <v>0</v>
      </c>
      <c r="L13" s="99">
        <f t="shared" si="1"/>
        <v>0.08633093525179847</v>
      </c>
      <c r="M13" s="99">
        <f t="shared" si="2"/>
        <v>0.1483870967741936</v>
      </c>
      <c r="N13" s="99">
        <f t="shared" si="3"/>
        <v>0.11538461538461542</v>
      </c>
      <c r="O13" s="99">
        <f t="shared" si="4"/>
        <v>0.09722222222222232</v>
      </c>
      <c r="P13" s="99">
        <f t="shared" si="5"/>
        <v>-1</v>
      </c>
      <c r="Q13" s="100">
        <f t="shared" si="6"/>
        <v>0.08450704225352124</v>
      </c>
      <c r="R13" s="236"/>
      <c r="S13" s="236"/>
      <c r="T13" s="236"/>
      <c r="U13" s="236"/>
      <c r="V13" s="236"/>
      <c r="AI13" s="236"/>
    </row>
    <row r="14" spans="2:35" ht="15.75" customHeight="1">
      <c r="B14" s="260" t="s">
        <v>22</v>
      </c>
      <c r="C14" s="45">
        <v>-139</v>
      </c>
      <c r="D14" s="45">
        <v>-200</v>
      </c>
      <c r="E14" s="45">
        <v>-90</v>
      </c>
      <c r="F14" s="45">
        <v>-55</v>
      </c>
      <c r="G14" s="45">
        <v>-102</v>
      </c>
      <c r="H14" s="45">
        <v>77</v>
      </c>
      <c r="I14" s="41">
        <v>-509</v>
      </c>
      <c r="J14" s="264"/>
      <c r="K14" s="99">
        <f t="shared" si="0"/>
        <v>-0.3084577114427861</v>
      </c>
      <c r="L14" s="99">
        <f t="shared" si="1"/>
        <v>0</v>
      </c>
      <c r="M14" s="99">
        <f t="shared" si="2"/>
        <v>0.05882352941176472</v>
      </c>
      <c r="N14" s="99">
        <f t="shared" si="3"/>
        <v>0.037735849056603765</v>
      </c>
      <c r="O14" s="99">
        <f t="shared" si="4"/>
        <v>0.05154639175257736</v>
      </c>
      <c r="P14" s="99">
        <f t="shared" si="5"/>
        <v>0.06944444444444442</v>
      </c>
      <c r="Q14" s="100">
        <f t="shared" si="6"/>
        <v>-0.09751773049645385</v>
      </c>
      <c r="AI14" s="236"/>
    </row>
    <row r="15" spans="2:35" ht="15.75" customHeight="1">
      <c r="B15" s="170" t="s">
        <v>29</v>
      </c>
      <c r="C15" s="45">
        <v>-57</v>
      </c>
      <c r="D15" s="45">
        <v>-39</v>
      </c>
      <c r="E15" s="45">
        <v>-169</v>
      </c>
      <c r="F15" s="45">
        <v>0</v>
      </c>
      <c r="G15" s="45">
        <v>0</v>
      </c>
      <c r="H15" s="47" t="s">
        <v>66</v>
      </c>
      <c r="I15" s="41">
        <v>-265</v>
      </c>
      <c r="J15" s="264"/>
      <c r="K15" s="99">
        <f t="shared" si="0"/>
        <v>0.017857142857142794</v>
      </c>
      <c r="L15" s="99">
        <f t="shared" si="1"/>
        <v>0.1470588235294117</v>
      </c>
      <c r="M15" s="99">
        <f t="shared" si="2"/>
        <v>-0.01744186046511631</v>
      </c>
      <c r="N15" s="99">
        <f t="shared" si="3"/>
      </c>
      <c r="O15" s="99">
        <f t="shared" si="4"/>
      </c>
      <c r="P15" s="99">
        <f t="shared" si="5"/>
      </c>
      <c r="Q15" s="100">
        <f t="shared" si="6"/>
        <v>0.011450381679389388</v>
      </c>
      <c r="AI15" s="236"/>
    </row>
    <row r="16" spans="2:35" ht="15.75" customHeight="1">
      <c r="B16" s="170" t="s">
        <v>216</v>
      </c>
      <c r="C16" s="45">
        <v>-357</v>
      </c>
      <c r="D16" s="47">
        <v>-3</v>
      </c>
      <c r="E16" s="47">
        <v>0</v>
      </c>
      <c r="F16" s="45">
        <v>0</v>
      </c>
      <c r="G16" s="45">
        <v>-11</v>
      </c>
      <c r="H16" s="47" t="s">
        <v>66</v>
      </c>
      <c r="I16" s="41">
        <v>-371</v>
      </c>
      <c r="J16" s="264"/>
      <c r="K16" s="99">
        <f t="shared" si="0"/>
        <v>-0.07272727272727275</v>
      </c>
      <c r="L16" s="99">
        <f t="shared" si="1"/>
      </c>
      <c r="M16" s="99">
        <f t="shared" si="2"/>
        <v>-1</v>
      </c>
      <c r="N16" s="99">
        <f t="shared" si="3"/>
        <v>-1</v>
      </c>
      <c r="O16" s="99">
        <f t="shared" si="4"/>
        <v>10</v>
      </c>
      <c r="P16" s="99">
        <f t="shared" si="5"/>
      </c>
      <c r="Q16" s="100">
        <f t="shared" si="6"/>
        <v>-0.008021390374331583</v>
      </c>
      <c r="R16" s="236"/>
      <c r="S16" s="236"/>
      <c r="T16" s="236"/>
      <c r="U16" s="236"/>
      <c r="V16" s="236"/>
      <c r="AI16" s="236"/>
    </row>
    <row r="17" spans="2:35" ht="15.75" customHeight="1">
      <c r="B17" s="170" t="s">
        <v>1</v>
      </c>
      <c r="C17" s="45">
        <v>141</v>
      </c>
      <c r="D17" s="45">
        <v>9</v>
      </c>
      <c r="E17" s="45">
        <v>106</v>
      </c>
      <c r="F17" s="45">
        <v>0</v>
      </c>
      <c r="G17" s="45">
        <v>30</v>
      </c>
      <c r="H17" s="45">
        <v>44</v>
      </c>
      <c r="I17" s="41">
        <v>330</v>
      </c>
      <c r="J17" s="264"/>
      <c r="K17" s="99">
        <f t="shared" si="0"/>
        <v>0.06818181818181812</v>
      </c>
      <c r="L17" s="99">
        <f t="shared" si="1"/>
        <v>3.5</v>
      </c>
      <c r="M17" s="99">
        <f t="shared" si="2"/>
        <v>0.21839080459770122</v>
      </c>
      <c r="N17" s="99">
        <f t="shared" si="3"/>
      </c>
      <c r="O17" s="99">
        <f t="shared" si="4"/>
        <v>-2.875</v>
      </c>
      <c r="P17" s="99">
        <f t="shared" si="5"/>
        <v>-0.37142857142857144</v>
      </c>
      <c r="Q17" s="100">
        <f t="shared" si="6"/>
        <v>0.19999999999999996</v>
      </c>
      <c r="AI17" s="236"/>
    </row>
    <row r="18" spans="2:35" ht="15.75" customHeight="1">
      <c r="B18" s="170" t="s">
        <v>47</v>
      </c>
      <c r="C18" s="45">
        <v>-83</v>
      </c>
      <c r="D18" s="45">
        <v>-712</v>
      </c>
      <c r="E18" s="45">
        <v>-13</v>
      </c>
      <c r="F18" s="45">
        <v>49</v>
      </c>
      <c r="G18" s="45">
        <v>-45</v>
      </c>
      <c r="H18" s="45">
        <v>492</v>
      </c>
      <c r="I18" s="41">
        <v>-312</v>
      </c>
      <c r="J18" s="264"/>
      <c r="K18" s="99">
        <f t="shared" si="0"/>
        <v>-0.49390243902439024</v>
      </c>
      <c r="L18" s="99">
        <f t="shared" si="1"/>
        <v>2.192825112107623</v>
      </c>
      <c r="M18" s="99">
        <f t="shared" si="2"/>
        <v>-0.23529411764705888</v>
      </c>
      <c r="N18" s="99">
        <f t="shared" si="3"/>
        <v>-1.7903225806451613</v>
      </c>
      <c r="O18" s="99">
        <f t="shared" si="4"/>
        <v>1.5</v>
      </c>
      <c r="P18" s="99">
        <f t="shared" si="5"/>
        <v>2.591240875912409</v>
      </c>
      <c r="Q18" s="100">
        <f t="shared" si="6"/>
        <v>-0.10086455331412103</v>
      </c>
      <c r="W18" s="4"/>
      <c r="X18" s="4"/>
      <c r="Y18" s="4"/>
      <c r="Z18" s="4"/>
      <c r="AA18" s="20"/>
      <c r="AB18" s="4"/>
      <c r="AC18" s="4"/>
      <c r="AD18" s="4"/>
      <c r="AE18" s="4"/>
      <c r="AF18" s="259"/>
      <c r="AG18" s="236"/>
      <c r="AH18" s="236"/>
      <c r="AI18" s="236"/>
    </row>
    <row r="19" spans="2:35" ht="15.75" customHeight="1" thickBot="1">
      <c r="B19" s="240" t="s">
        <v>5</v>
      </c>
      <c r="C19" s="81">
        <v>-1146</v>
      </c>
      <c r="D19" s="81">
        <v>-10296</v>
      </c>
      <c r="E19" s="81">
        <v>-936</v>
      </c>
      <c r="F19" s="81">
        <v>-748</v>
      </c>
      <c r="G19" s="81">
        <v>-242</v>
      </c>
      <c r="H19" s="81">
        <v>1630</v>
      </c>
      <c r="I19" s="79">
        <v>-11738</v>
      </c>
      <c r="J19" s="264"/>
      <c r="K19" s="187">
        <f t="shared" si="0"/>
        <v>-0.1628926223520818</v>
      </c>
      <c r="L19" s="187">
        <f t="shared" si="1"/>
        <v>-0.04480935151683829</v>
      </c>
      <c r="M19" s="187">
        <f t="shared" si="2"/>
        <v>-0.03802672147995889</v>
      </c>
      <c r="N19" s="187">
        <f t="shared" si="3"/>
        <v>0.08248914616497838</v>
      </c>
      <c r="O19" s="187">
        <f t="shared" si="4"/>
        <v>0.01680672268907557</v>
      </c>
      <c r="P19" s="187">
        <f t="shared" si="5"/>
        <v>-0.13938753959873285</v>
      </c>
      <c r="Q19" s="188">
        <f t="shared" si="6"/>
        <v>-0.034465739902936554</v>
      </c>
      <c r="R19" s="236"/>
      <c r="S19" s="236"/>
      <c r="T19" s="236"/>
      <c r="U19" s="236"/>
      <c r="V19" s="236"/>
      <c r="AH19" s="236"/>
      <c r="AI19" s="236"/>
    </row>
    <row r="20" spans="2:35" ht="15.75" customHeight="1" thickBot="1">
      <c r="B20" s="240" t="s">
        <v>182</v>
      </c>
      <c r="C20" s="81">
        <v>694</v>
      </c>
      <c r="D20" s="81">
        <v>-16</v>
      </c>
      <c r="E20" s="81">
        <v>510</v>
      </c>
      <c r="F20" s="81">
        <v>413</v>
      </c>
      <c r="G20" s="81">
        <v>-46</v>
      </c>
      <c r="H20" s="81">
        <v>20</v>
      </c>
      <c r="I20" s="79">
        <v>1575</v>
      </c>
      <c r="K20" s="187">
        <f t="shared" si="0"/>
        <v>-0.3550185873605948</v>
      </c>
      <c r="L20" s="187">
        <f t="shared" si="1"/>
        <v>-0.9541547277936963</v>
      </c>
      <c r="M20" s="187">
        <f t="shared" si="2"/>
        <v>0.20853080568720372</v>
      </c>
      <c r="N20" s="187">
        <f t="shared" si="3"/>
        <v>0.4340277777777777</v>
      </c>
      <c r="O20" s="187">
        <f t="shared" si="4"/>
        <v>-0.45238095238095233</v>
      </c>
      <c r="P20" s="187">
        <f t="shared" si="5"/>
        <v>-4.333333333333334</v>
      </c>
      <c r="Q20" s="188">
        <f t="shared" si="6"/>
        <v>0.16926503340757248</v>
      </c>
      <c r="R20" s="236"/>
      <c r="S20" s="236"/>
      <c r="T20" s="236"/>
      <c r="U20" s="236"/>
      <c r="V20" s="236"/>
      <c r="AH20" s="236"/>
      <c r="AI20" s="236"/>
    </row>
    <row r="21" spans="2:35" ht="15.75" customHeight="1" thickBot="1">
      <c r="B21" s="240" t="s">
        <v>178</v>
      </c>
      <c r="C21" s="81">
        <v>440</v>
      </c>
      <c r="D21" s="81">
        <v>-80</v>
      </c>
      <c r="E21" s="81">
        <v>218</v>
      </c>
      <c r="F21" s="81">
        <v>97</v>
      </c>
      <c r="G21" s="81">
        <v>-63</v>
      </c>
      <c r="H21" s="81">
        <v>20</v>
      </c>
      <c r="I21" s="79">
        <v>632</v>
      </c>
      <c r="K21" s="187">
        <f t="shared" si="0"/>
        <v>-0.4409148665819568</v>
      </c>
      <c r="L21" s="187">
        <f t="shared" si="1"/>
        <v>-0.7984886649874056</v>
      </c>
      <c r="M21" s="187">
        <f t="shared" si="2"/>
        <v>0.1912568306010929</v>
      </c>
      <c r="N21" s="187">
        <f t="shared" si="3"/>
        <v>-0.24806201550387597</v>
      </c>
      <c r="O21" s="187">
        <f t="shared" si="4"/>
        <v>-0.37</v>
      </c>
      <c r="P21" s="187">
        <f t="shared" si="5"/>
        <v>-4.333333333333334</v>
      </c>
      <c r="Q21" s="188">
        <f t="shared" si="6"/>
        <v>0.06040268456375841</v>
      </c>
      <c r="AH21" s="236"/>
      <c r="AI21" s="236"/>
    </row>
    <row r="22" spans="2:35" ht="15.75" customHeight="1">
      <c r="B22" s="170" t="s">
        <v>217</v>
      </c>
      <c r="C22" s="47">
        <v>-272</v>
      </c>
      <c r="D22" s="45">
        <v>0</v>
      </c>
      <c r="E22" s="45">
        <v>0</v>
      </c>
      <c r="F22" s="45">
        <v>0</v>
      </c>
      <c r="G22" s="45">
        <v>2</v>
      </c>
      <c r="H22" s="45">
        <v>0</v>
      </c>
      <c r="I22" s="41">
        <v>270</v>
      </c>
      <c r="K22" s="99">
        <f t="shared" si="0"/>
        <v>-23.666666666666668</v>
      </c>
      <c r="L22" s="99">
        <f t="shared" si="1"/>
      </c>
      <c r="M22" s="99">
        <f t="shared" si="2"/>
      </c>
      <c r="N22" s="99">
        <f t="shared" si="3"/>
      </c>
      <c r="O22" s="99">
        <f t="shared" si="4"/>
        <v>-0.9090909090909091</v>
      </c>
      <c r="P22" s="99">
        <f t="shared" si="5"/>
      </c>
      <c r="Q22" s="100">
        <f t="shared" si="6"/>
        <v>6.9411764705882355</v>
      </c>
      <c r="R22" s="236"/>
      <c r="S22" s="236"/>
      <c r="T22" s="236"/>
      <c r="U22" s="236"/>
      <c r="V22" s="236"/>
      <c r="AI22" s="236"/>
    </row>
    <row r="23" spans="2:35" ht="15.75" customHeight="1">
      <c r="B23" s="170" t="s">
        <v>225</v>
      </c>
      <c r="C23" s="45">
        <v>-1311</v>
      </c>
      <c r="D23" s="45">
        <v>-21</v>
      </c>
      <c r="E23" s="45">
        <v>-624</v>
      </c>
      <c r="F23" s="45">
        <v>-372</v>
      </c>
      <c r="G23" s="45">
        <v>-40</v>
      </c>
      <c r="H23" s="45">
        <v>-64</v>
      </c>
      <c r="I23" s="41">
        <v>-2432</v>
      </c>
      <c r="J23" s="258"/>
      <c r="K23" s="99">
        <f t="shared" si="0"/>
        <v>0.014705882352941124</v>
      </c>
      <c r="L23" s="99">
        <f t="shared" si="1"/>
        <v>0</v>
      </c>
      <c r="M23" s="99">
        <f t="shared" si="2"/>
        <v>0.1576994434137291</v>
      </c>
      <c r="N23" s="99">
        <f t="shared" si="3"/>
        <v>2.234782608695652</v>
      </c>
      <c r="O23" s="99">
        <f t="shared" si="4"/>
        <v>-0.3846153846153846</v>
      </c>
      <c r="P23" s="99">
        <f t="shared" si="5"/>
        <v>3.2666666666666666</v>
      </c>
      <c r="Q23" s="100">
        <f t="shared" si="6"/>
        <v>0.18808011724474838</v>
      </c>
      <c r="R23" s="236"/>
      <c r="S23" s="236"/>
      <c r="T23" s="236"/>
      <c r="U23" s="236"/>
      <c r="V23" s="236"/>
      <c r="AI23" s="236"/>
    </row>
    <row r="24" spans="2:35" ht="15.75" customHeight="1">
      <c r="B24" s="170"/>
      <c r="C24" s="237"/>
      <c r="D24" s="237"/>
      <c r="E24" s="237"/>
      <c r="F24" s="237"/>
      <c r="G24" s="237"/>
      <c r="H24" s="237"/>
      <c r="I24" s="239"/>
      <c r="J24" s="258"/>
      <c r="K24" s="99">
        <f t="shared" si="0"/>
      </c>
      <c r="L24" s="99">
        <f t="shared" si="1"/>
      </c>
      <c r="M24" s="99">
        <f t="shared" si="2"/>
      </c>
      <c r="N24" s="99">
        <f t="shared" si="3"/>
      </c>
      <c r="O24" s="99">
        <f t="shared" si="4"/>
      </c>
      <c r="P24" s="99">
        <f t="shared" si="5"/>
      </c>
      <c r="Q24" s="100">
        <f t="shared" si="6"/>
      </c>
      <c r="R24" s="236"/>
      <c r="S24" s="236"/>
      <c r="T24" s="236"/>
      <c r="U24" s="236"/>
      <c r="V24" s="236"/>
      <c r="AI24" s="236"/>
    </row>
    <row r="25" spans="2:35" ht="15.75" customHeight="1">
      <c r="B25" s="282" t="s">
        <v>321</v>
      </c>
      <c r="C25" s="45">
        <v>6746</v>
      </c>
      <c r="D25" s="45">
        <v>3061</v>
      </c>
      <c r="E25" s="45">
        <v>11482</v>
      </c>
      <c r="F25" s="45">
        <v>1833</v>
      </c>
      <c r="G25" s="45">
        <v>1663</v>
      </c>
      <c r="H25" s="45">
        <v>0</v>
      </c>
      <c r="I25" s="41">
        <v>24785</v>
      </c>
      <c r="J25" s="258"/>
      <c r="K25" s="99">
        <f t="shared" si="0"/>
        <v>-0.01475098583321166</v>
      </c>
      <c r="L25" s="99">
        <f t="shared" si="1"/>
        <v>0.0032776138970829205</v>
      </c>
      <c r="M25" s="99">
        <f t="shared" si="2"/>
        <v>-0.005198405822214536</v>
      </c>
      <c r="N25" s="99">
        <f t="shared" si="3"/>
        <v>0.01103143960286812</v>
      </c>
      <c r="O25" s="99">
        <f t="shared" si="4"/>
        <v>0.1013245033112582</v>
      </c>
      <c r="P25" s="99">
        <f t="shared" si="5"/>
      </c>
      <c r="Q25" s="100">
        <f t="shared" si="6"/>
        <v>0.0008884222428622301</v>
      </c>
      <c r="R25" s="236"/>
      <c r="S25" s="236"/>
      <c r="T25" s="236"/>
      <c r="U25" s="236"/>
      <c r="V25" s="236"/>
      <c r="AI25" s="236"/>
    </row>
    <row r="26" spans="2:35" ht="15.75" customHeight="1">
      <c r="B26" s="284"/>
      <c r="C26" s="237"/>
      <c r="D26" s="237"/>
      <c r="E26" s="237"/>
      <c r="F26" s="237"/>
      <c r="G26" s="237"/>
      <c r="H26" s="237"/>
      <c r="I26" s="237"/>
      <c r="J26" s="258"/>
      <c r="K26" s="237"/>
      <c r="L26" s="237"/>
      <c r="M26" s="237"/>
      <c r="N26" s="237"/>
      <c r="O26" s="237"/>
      <c r="P26" s="237"/>
      <c r="Q26" s="239"/>
      <c r="R26" s="236"/>
      <c r="S26" s="236"/>
      <c r="T26" s="236"/>
      <c r="U26" s="236"/>
      <c r="V26" s="236"/>
      <c r="AI26" s="236"/>
    </row>
    <row r="27" spans="2:35" ht="15.75" customHeight="1">
      <c r="B27" s="283"/>
      <c r="C27" s="236"/>
      <c r="D27" s="262"/>
      <c r="E27" s="236"/>
      <c r="F27" s="236"/>
      <c r="G27" s="236"/>
      <c r="H27" s="236"/>
      <c r="I27" s="236"/>
      <c r="K27" s="237"/>
      <c r="L27" s="237"/>
      <c r="M27" s="237"/>
      <c r="N27" s="237"/>
      <c r="O27" s="237"/>
      <c r="P27" s="237"/>
      <c r="Q27" s="239"/>
      <c r="R27" s="236"/>
      <c r="S27" s="236"/>
      <c r="T27" s="236"/>
      <c r="U27" s="236"/>
      <c r="V27" s="236"/>
      <c r="AI27" s="236"/>
    </row>
    <row r="28" spans="2:35" ht="15.75" customHeight="1">
      <c r="B28" s="312"/>
      <c r="C28" s="312"/>
      <c r="D28" s="312"/>
      <c r="E28" s="312"/>
      <c r="F28" s="312"/>
      <c r="G28" s="312"/>
      <c r="H28" s="312"/>
      <c r="I28" s="312"/>
      <c r="K28" s="237"/>
      <c r="L28" s="237"/>
      <c r="M28" s="237"/>
      <c r="N28" s="237"/>
      <c r="O28" s="237"/>
      <c r="P28" s="237"/>
      <c r="Q28" s="239"/>
      <c r="R28" s="236"/>
      <c r="S28" s="236"/>
      <c r="T28" s="236"/>
      <c r="U28" s="236"/>
      <c r="V28" s="236"/>
      <c r="AI28" s="236"/>
    </row>
    <row r="29" spans="2:35" s="234" customFormat="1" ht="15.75" customHeight="1">
      <c r="B29" s="257"/>
      <c r="C29" s="269"/>
      <c r="D29" s="269"/>
      <c r="E29" s="269"/>
      <c r="F29" s="269"/>
      <c r="G29" s="269"/>
      <c r="H29" s="269"/>
      <c r="I29" s="269"/>
      <c r="J29" s="233"/>
      <c r="K29" s="233"/>
      <c r="L29" s="233"/>
      <c r="M29" s="233"/>
      <c r="N29" s="233"/>
      <c r="O29" s="233"/>
      <c r="P29" s="233"/>
      <c r="Q29" s="239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</row>
    <row r="30" spans="2:35" s="234" customFormat="1" ht="15.75" customHeight="1">
      <c r="B30" s="255"/>
      <c r="C30" s="256"/>
      <c r="D30" s="256"/>
      <c r="E30" s="256"/>
      <c r="F30" s="45"/>
      <c r="G30" s="256"/>
      <c r="H30" s="256"/>
      <c r="I30" s="256"/>
      <c r="J30" s="233"/>
      <c r="K30" s="233"/>
      <c r="L30" s="233"/>
      <c r="M30" s="233"/>
      <c r="N30" s="233"/>
      <c r="O30" s="233"/>
      <c r="P30" s="233"/>
      <c r="Q30" s="239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</row>
    <row r="31" spans="2:35" s="234" customFormat="1" ht="75.75" customHeight="1">
      <c r="B31" s="254" t="s">
        <v>323</v>
      </c>
      <c r="C31" s="138" t="s">
        <v>166</v>
      </c>
      <c r="D31" s="193" t="s">
        <v>167</v>
      </c>
      <c r="E31" s="226" t="s">
        <v>18</v>
      </c>
      <c r="F31" s="138" t="s">
        <v>28</v>
      </c>
      <c r="G31" s="199" t="s">
        <v>13</v>
      </c>
      <c r="H31" s="191" t="s">
        <v>319</v>
      </c>
      <c r="I31" s="168" t="s">
        <v>324</v>
      </c>
      <c r="J31" s="138" t="s">
        <v>295</v>
      </c>
      <c r="K31" s="138" t="s">
        <v>166</v>
      </c>
      <c r="L31" s="138" t="s">
        <v>167</v>
      </c>
      <c r="M31" s="138" t="s">
        <v>18</v>
      </c>
      <c r="N31" s="138" t="s">
        <v>28</v>
      </c>
      <c r="O31" s="199" t="s">
        <v>13</v>
      </c>
      <c r="P31" s="199" t="s">
        <v>19</v>
      </c>
      <c r="Q31" s="168" t="s">
        <v>229</v>
      </c>
      <c r="R31" s="9"/>
      <c r="S31" s="9"/>
      <c r="T31" s="9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</row>
    <row r="32" spans="2:20" ht="12.75">
      <c r="B32" s="253"/>
      <c r="C32" s="250" t="s">
        <v>215</v>
      </c>
      <c r="D32" s="250" t="s">
        <v>215</v>
      </c>
      <c r="E32" s="250" t="s">
        <v>215</v>
      </c>
      <c r="F32" s="250" t="s">
        <v>215</v>
      </c>
      <c r="G32" s="250" t="s">
        <v>215</v>
      </c>
      <c r="H32" s="252" t="s">
        <v>215</v>
      </c>
      <c r="I32" s="247" t="s">
        <v>215</v>
      </c>
      <c r="J32" s="251"/>
      <c r="K32" s="250" t="s">
        <v>215</v>
      </c>
      <c r="L32" s="250" t="s">
        <v>215</v>
      </c>
      <c r="M32" s="250" t="s">
        <v>215</v>
      </c>
      <c r="N32" s="250" t="s">
        <v>215</v>
      </c>
      <c r="O32" s="250" t="s">
        <v>215</v>
      </c>
      <c r="P32" s="250" t="s">
        <v>215</v>
      </c>
      <c r="Q32" s="247" t="s">
        <v>215</v>
      </c>
      <c r="R32" s="4"/>
      <c r="S32" s="4"/>
      <c r="T32" s="4"/>
    </row>
    <row r="33" spans="2:20" ht="13.5" thickBot="1">
      <c r="B33" s="249"/>
      <c r="C33" s="249"/>
      <c r="D33" s="249"/>
      <c r="E33" s="249"/>
      <c r="F33" s="249"/>
      <c r="G33" s="249"/>
      <c r="H33" s="248"/>
      <c r="I33" s="247"/>
      <c r="K33" s="246"/>
      <c r="L33" s="246"/>
      <c r="M33" s="246"/>
      <c r="N33" s="246"/>
      <c r="O33" s="246"/>
      <c r="P33" s="246"/>
      <c r="Q33" s="245"/>
      <c r="R33" s="244">
        <f>_xlfn.IFERROR(G33/#REF!-1,"")</f>
      </c>
      <c r="S33" s="244">
        <f>_xlfn.IFERROR(H33/#REF!-1,"")</f>
      </c>
      <c r="T33" s="244">
        <f>_xlfn.IFERROR(K33/#REF!-1,"")</f>
      </c>
    </row>
    <row r="34" spans="2:17" ht="15.75" customHeight="1">
      <c r="B34" s="243" t="s">
        <v>25</v>
      </c>
      <c r="C34" s="237"/>
      <c r="D34" s="237"/>
      <c r="E34" s="237"/>
      <c r="F34" s="237"/>
      <c r="G34" s="237"/>
      <c r="H34" s="238"/>
      <c r="I34" s="242"/>
      <c r="J34" s="241"/>
      <c r="K34" s="233">
        <f aca="true" t="shared" si="7" ref="K34:P34">_xlfn.IFERROR(B34/B57-1,"")</f>
      </c>
      <c r="L34" s="233">
        <f t="shared" si="7"/>
      </c>
      <c r="M34" s="233">
        <f t="shared" si="7"/>
      </c>
      <c r="N34" s="233">
        <f t="shared" si="7"/>
      </c>
      <c r="O34" s="233">
        <f t="shared" si="7"/>
      </c>
      <c r="P34" s="233">
        <f t="shared" si="7"/>
      </c>
      <c r="Q34" s="239"/>
    </row>
    <row r="35" spans="2:17" ht="15.75" customHeight="1">
      <c r="B35" s="170" t="s">
        <v>15</v>
      </c>
      <c r="C35" s="45">
        <v>1018</v>
      </c>
      <c r="D35" s="45">
        <v>9988</v>
      </c>
      <c r="E35" s="45">
        <v>1174</v>
      </c>
      <c r="F35" s="45">
        <v>533</v>
      </c>
      <c r="G35" s="45">
        <v>39</v>
      </c>
      <c r="H35" s="45">
        <v>0</v>
      </c>
      <c r="I35" s="41">
        <v>12753</v>
      </c>
      <c r="J35" s="241"/>
      <c r="K35" s="101">
        <f aca="true" t="shared" si="8" ref="K35:K52">C8-C35</f>
        <v>-41</v>
      </c>
      <c r="L35" s="101">
        <f aca="true" t="shared" si="9" ref="L35:L52">D8-D35</f>
        <v>-382</v>
      </c>
      <c r="M35" s="101">
        <f aca="true" t="shared" si="10" ref="M35:M52">E8-E35</f>
        <v>2</v>
      </c>
      <c r="N35" s="101">
        <f aca="true" t="shared" si="11" ref="N35:N52">F8-F35</f>
        <v>-2</v>
      </c>
      <c r="O35" s="101">
        <f aca="true" t="shared" si="12" ref="O35:O52">G8-G35</f>
        <v>41</v>
      </c>
      <c r="P35" s="101">
        <f aca="true" t="shared" si="13" ref="P35:P52">H8-H35</f>
        <v>0</v>
      </c>
      <c r="Q35" s="102">
        <f aca="true" t="shared" si="14" ref="Q35:Q52">I8-I35</f>
        <v>-383</v>
      </c>
    </row>
    <row r="36" spans="2:17" ht="15.75" customHeight="1">
      <c r="B36" s="170" t="s">
        <v>223</v>
      </c>
      <c r="C36" s="45">
        <v>1138</v>
      </c>
      <c r="D36" s="45">
        <v>394</v>
      </c>
      <c r="E36" s="45">
        <v>-18</v>
      </c>
      <c r="F36" s="45">
        <v>288</v>
      </c>
      <c r="G36" s="45">
        <v>98</v>
      </c>
      <c r="H36" s="45">
        <v>-1900</v>
      </c>
      <c r="I36" s="41">
        <v>0</v>
      </c>
      <c r="J36" s="241"/>
      <c r="K36" s="101">
        <f t="shared" si="8"/>
        <v>-529</v>
      </c>
      <c r="L36" s="101">
        <f t="shared" si="9"/>
        <v>216</v>
      </c>
      <c r="M36" s="101">
        <f t="shared" si="10"/>
        <v>-4</v>
      </c>
      <c r="N36" s="101">
        <f t="shared" si="11"/>
        <v>26</v>
      </c>
      <c r="O36" s="101">
        <f t="shared" si="12"/>
        <v>1</v>
      </c>
      <c r="P36" s="101">
        <f t="shared" si="13"/>
        <v>290</v>
      </c>
      <c r="Q36" s="102">
        <f t="shared" si="14"/>
        <v>0</v>
      </c>
    </row>
    <row r="37" spans="2:17" ht="15.75" customHeight="1" thickBot="1">
      <c r="B37" s="240" t="s">
        <v>16</v>
      </c>
      <c r="C37" s="81">
        <v>2156</v>
      </c>
      <c r="D37" s="81">
        <v>10382</v>
      </c>
      <c r="E37" s="81">
        <v>1156</v>
      </c>
      <c r="F37" s="81">
        <v>821</v>
      </c>
      <c r="G37" s="81">
        <v>137</v>
      </c>
      <c r="H37" s="81">
        <v>-1900</v>
      </c>
      <c r="I37" s="79">
        <v>12753</v>
      </c>
      <c r="J37" s="241"/>
      <c r="K37" s="207">
        <f t="shared" si="8"/>
        <v>-570</v>
      </c>
      <c r="L37" s="207">
        <f t="shared" si="9"/>
        <v>-166</v>
      </c>
      <c r="M37" s="207">
        <f t="shared" si="10"/>
        <v>-2</v>
      </c>
      <c r="N37" s="207">
        <f t="shared" si="11"/>
        <v>24</v>
      </c>
      <c r="O37" s="207">
        <f t="shared" si="12"/>
        <v>42</v>
      </c>
      <c r="P37" s="207">
        <f t="shared" si="13"/>
        <v>290</v>
      </c>
      <c r="Q37" s="208">
        <f t="shared" si="14"/>
        <v>-383</v>
      </c>
    </row>
    <row r="38" spans="2:17" ht="15.75" customHeight="1">
      <c r="B38" s="170" t="s">
        <v>21</v>
      </c>
      <c r="C38" s="45">
        <v>-289</v>
      </c>
      <c r="D38" s="45">
        <v>-48</v>
      </c>
      <c r="E38" s="45">
        <v>-239</v>
      </c>
      <c r="F38" s="45">
        <v>-158</v>
      </c>
      <c r="G38" s="45">
        <v>-18</v>
      </c>
      <c r="H38" s="45">
        <v>0</v>
      </c>
      <c r="I38" s="41">
        <v>-751</v>
      </c>
      <c r="J38" s="241"/>
      <c r="K38" s="101">
        <f t="shared" si="8"/>
        <v>35</v>
      </c>
      <c r="L38" s="101">
        <f t="shared" si="9"/>
        <v>-16</v>
      </c>
      <c r="M38" s="101">
        <f t="shared" si="10"/>
        <v>-53</v>
      </c>
      <c r="N38" s="101">
        <f t="shared" si="11"/>
        <v>-158</v>
      </c>
      <c r="O38" s="101">
        <f t="shared" si="12"/>
        <v>1</v>
      </c>
      <c r="P38" s="101">
        <f t="shared" si="13"/>
        <v>0</v>
      </c>
      <c r="Q38" s="102">
        <f t="shared" si="14"/>
        <v>-192</v>
      </c>
    </row>
    <row r="39" spans="2:17" ht="15.75" customHeight="1">
      <c r="B39" s="170" t="s">
        <v>224</v>
      </c>
      <c r="C39" s="45">
        <v>-126</v>
      </c>
      <c r="D39" s="45">
        <v>-10137</v>
      </c>
      <c r="E39" s="45">
        <v>-234</v>
      </c>
      <c r="F39" s="45">
        <v>-382</v>
      </c>
      <c r="G39" s="45">
        <v>-15</v>
      </c>
      <c r="H39" s="45">
        <v>1613</v>
      </c>
      <c r="I39" s="41">
        <v>-9282</v>
      </c>
      <c r="J39" s="241"/>
      <c r="K39" s="101">
        <f t="shared" si="8"/>
        <v>9</v>
      </c>
      <c r="L39" s="101">
        <f t="shared" si="9"/>
        <v>1001</v>
      </c>
      <c r="M39" s="101">
        <f t="shared" si="10"/>
        <v>112</v>
      </c>
      <c r="N39" s="101">
        <f t="shared" si="11"/>
        <v>14</v>
      </c>
      <c r="O39" s="101">
        <f t="shared" si="12"/>
        <v>-3</v>
      </c>
      <c r="P39" s="101">
        <f t="shared" si="13"/>
        <v>-596</v>
      </c>
      <c r="Q39" s="102">
        <f t="shared" si="14"/>
        <v>538</v>
      </c>
    </row>
    <row r="40" spans="2:17" ht="15.75" customHeight="1">
      <c r="B40" s="170" t="s">
        <v>14</v>
      </c>
      <c r="C40" s="45">
        <v>-280</v>
      </c>
      <c r="D40" s="45">
        <v>-139</v>
      </c>
      <c r="E40" s="45">
        <v>-310</v>
      </c>
      <c r="F40" s="45">
        <v>-52</v>
      </c>
      <c r="G40" s="45">
        <v>-72</v>
      </c>
      <c r="H40" s="45">
        <v>1</v>
      </c>
      <c r="I40" s="41">
        <v>-852</v>
      </c>
      <c r="J40" s="241"/>
      <c r="K40" s="101">
        <f t="shared" si="8"/>
        <v>0</v>
      </c>
      <c r="L40" s="101">
        <f t="shared" si="9"/>
        <v>-12</v>
      </c>
      <c r="M40" s="101">
        <f t="shared" si="10"/>
        <v>-46</v>
      </c>
      <c r="N40" s="101">
        <f t="shared" si="11"/>
        <v>-6</v>
      </c>
      <c r="O40" s="101">
        <f t="shared" si="12"/>
        <v>-7</v>
      </c>
      <c r="P40" s="101">
        <f t="shared" si="13"/>
        <v>-1</v>
      </c>
      <c r="Q40" s="102">
        <f t="shared" si="14"/>
        <v>-72</v>
      </c>
    </row>
    <row r="41" spans="2:17" ht="15.75" customHeight="1">
      <c r="B41" s="170" t="s">
        <v>22</v>
      </c>
      <c r="C41" s="45">
        <v>-201</v>
      </c>
      <c r="D41" s="45">
        <v>-200</v>
      </c>
      <c r="E41" s="45">
        <v>-85</v>
      </c>
      <c r="F41" s="45">
        <v>-53</v>
      </c>
      <c r="G41" s="45">
        <v>-97</v>
      </c>
      <c r="H41" s="45">
        <v>72</v>
      </c>
      <c r="I41" s="41">
        <v>-564</v>
      </c>
      <c r="J41" s="241"/>
      <c r="K41" s="101">
        <f t="shared" si="8"/>
        <v>62</v>
      </c>
      <c r="L41" s="101">
        <f t="shared" si="9"/>
        <v>0</v>
      </c>
      <c r="M41" s="101">
        <f t="shared" si="10"/>
        <v>-5</v>
      </c>
      <c r="N41" s="101">
        <f t="shared" si="11"/>
        <v>-2</v>
      </c>
      <c r="O41" s="101">
        <f t="shared" si="12"/>
        <v>-5</v>
      </c>
      <c r="P41" s="101">
        <f t="shared" si="13"/>
        <v>5</v>
      </c>
      <c r="Q41" s="102">
        <f t="shared" si="14"/>
        <v>55</v>
      </c>
    </row>
    <row r="42" spans="2:17" ht="15.75" customHeight="1">
      <c r="B42" s="170" t="s">
        <v>29</v>
      </c>
      <c r="C42" s="45">
        <v>-56</v>
      </c>
      <c r="D42" s="45">
        <v>-34</v>
      </c>
      <c r="E42" s="45">
        <v>-172</v>
      </c>
      <c r="F42" s="45">
        <v>0</v>
      </c>
      <c r="G42" s="45">
        <v>0</v>
      </c>
      <c r="H42" s="45">
        <v>0</v>
      </c>
      <c r="I42" s="41">
        <v>-262</v>
      </c>
      <c r="J42" s="241"/>
      <c r="K42" s="101">
        <f t="shared" si="8"/>
        <v>-1</v>
      </c>
      <c r="L42" s="101">
        <f t="shared" si="9"/>
        <v>-5</v>
      </c>
      <c r="M42" s="101">
        <f t="shared" si="10"/>
        <v>3</v>
      </c>
      <c r="N42" s="101">
        <f t="shared" si="11"/>
        <v>0</v>
      </c>
      <c r="O42" s="101">
        <f t="shared" si="12"/>
        <v>0</v>
      </c>
      <c r="P42" s="290" t="s">
        <v>66</v>
      </c>
      <c r="Q42" s="102">
        <f t="shared" si="14"/>
        <v>-3</v>
      </c>
    </row>
    <row r="43" spans="2:35" ht="15.75" customHeight="1">
      <c r="B43" s="170" t="s">
        <v>216</v>
      </c>
      <c r="C43" s="45">
        <v>-385</v>
      </c>
      <c r="D43" s="47">
        <v>0</v>
      </c>
      <c r="E43" s="45">
        <v>-3</v>
      </c>
      <c r="F43" s="45">
        <v>16</v>
      </c>
      <c r="G43" s="45">
        <v>-1</v>
      </c>
      <c r="H43" s="45">
        <v>0</v>
      </c>
      <c r="I43" s="41">
        <v>-374</v>
      </c>
      <c r="J43" s="241"/>
      <c r="K43" s="101">
        <f t="shared" si="8"/>
        <v>28</v>
      </c>
      <c r="L43" s="101">
        <f t="shared" si="9"/>
        <v>-3</v>
      </c>
      <c r="M43" s="101">
        <f t="shared" si="10"/>
        <v>3</v>
      </c>
      <c r="N43" s="101">
        <f t="shared" si="11"/>
        <v>-16</v>
      </c>
      <c r="O43" s="101">
        <f t="shared" si="12"/>
        <v>-10</v>
      </c>
      <c r="P43" s="290" t="s">
        <v>66</v>
      </c>
      <c r="Q43" s="102">
        <f t="shared" si="14"/>
        <v>3</v>
      </c>
      <c r="R43" s="236"/>
      <c r="S43" s="236"/>
      <c r="T43" s="236"/>
      <c r="U43" s="236"/>
      <c r="V43" s="236"/>
      <c r="AI43" s="236"/>
    </row>
    <row r="44" spans="2:17" ht="15.75" customHeight="1">
      <c r="B44" s="170" t="s">
        <v>1</v>
      </c>
      <c r="C44" s="45">
        <v>132</v>
      </c>
      <c r="D44" s="45">
        <v>2</v>
      </c>
      <c r="E44" s="45">
        <v>87</v>
      </c>
      <c r="F44" s="45">
        <v>0</v>
      </c>
      <c r="G44" s="45">
        <v>-16</v>
      </c>
      <c r="H44" s="45">
        <v>70</v>
      </c>
      <c r="I44" s="41">
        <v>275</v>
      </c>
      <c r="J44" s="241"/>
      <c r="K44" s="101">
        <f t="shared" si="8"/>
        <v>9</v>
      </c>
      <c r="L44" s="101">
        <f t="shared" si="9"/>
        <v>7</v>
      </c>
      <c r="M44" s="101">
        <f t="shared" si="10"/>
        <v>19</v>
      </c>
      <c r="N44" s="101">
        <f t="shared" si="11"/>
        <v>0</v>
      </c>
      <c r="O44" s="101">
        <f t="shared" si="12"/>
        <v>46</v>
      </c>
      <c r="P44" s="101">
        <f t="shared" si="13"/>
        <v>-26</v>
      </c>
      <c r="Q44" s="102">
        <f t="shared" si="14"/>
        <v>55</v>
      </c>
    </row>
    <row r="45" spans="2:17" ht="15.75" customHeight="1">
      <c r="B45" s="170" t="s">
        <v>47</v>
      </c>
      <c r="C45" s="45">
        <v>-164</v>
      </c>
      <c r="D45" s="45">
        <v>-223</v>
      </c>
      <c r="E45" s="45">
        <v>-17</v>
      </c>
      <c r="F45" s="45">
        <v>-62</v>
      </c>
      <c r="G45" s="45">
        <v>-18</v>
      </c>
      <c r="H45" s="45">
        <v>137</v>
      </c>
      <c r="I45" s="41">
        <v>-347</v>
      </c>
      <c r="J45" s="241"/>
      <c r="K45" s="101">
        <f t="shared" si="8"/>
        <v>81</v>
      </c>
      <c r="L45" s="101">
        <f t="shared" si="9"/>
        <v>-489</v>
      </c>
      <c r="M45" s="101">
        <f t="shared" si="10"/>
        <v>4</v>
      </c>
      <c r="N45" s="101">
        <f t="shared" si="11"/>
        <v>111</v>
      </c>
      <c r="O45" s="101">
        <f t="shared" si="12"/>
        <v>-27</v>
      </c>
      <c r="P45" s="101">
        <f t="shared" si="13"/>
        <v>355</v>
      </c>
      <c r="Q45" s="102">
        <f t="shared" si="14"/>
        <v>35</v>
      </c>
    </row>
    <row r="46" spans="2:17" ht="15.75" customHeight="1" thickBot="1">
      <c r="B46" s="240" t="s">
        <v>5</v>
      </c>
      <c r="C46" s="81">
        <v>-1369</v>
      </c>
      <c r="D46" s="81">
        <v>-10779</v>
      </c>
      <c r="E46" s="81">
        <v>-973</v>
      </c>
      <c r="F46" s="81">
        <v>-691</v>
      </c>
      <c r="G46" s="81">
        <v>-238</v>
      </c>
      <c r="H46" s="81">
        <v>1894</v>
      </c>
      <c r="I46" s="79">
        <v>-12157</v>
      </c>
      <c r="J46" s="236"/>
      <c r="K46" s="207">
        <f t="shared" si="8"/>
        <v>223</v>
      </c>
      <c r="L46" s="207">
        <f t="shared" si="9"/>
        <v>483</v>
      </c>
      <c r="M46" s="207">
        <f t="shared" si="10"/>
        <v>37</v>
      </c>
      <c r="N46" s="207">
        <f t="shared" si="11"/>
        <v>-57</v>
      </c>
      <c r="O46" s="207">
        <f t="shared" si="12"/>
        <v>-4</v>
      </c>
      <c r="P46" s="207">
        <f t="shared" si="13"/>
        <v>-264</v>
      </c>
      <c r="Q46" s="208">
        <f t="shared" si="14"/>
        <v>419</v>
      </c>
    </row>
    <row r="47" spans="2:17" ht="15.75" customHeight="1" thickBot="1">
      <c r="B47" s="240" t="s">
        <v>182</v>
      </c>
      <c r="C47" s="81">
        <v>1076</v>
      </c>
      <c r="D47" s="81">
        <v>-349</v>
      </c>
      <c r="E47" s="81">
        <v>422</v>
      </c>
      <c r="F47" s="81">
        <v>288</v>
      </c>
      <c r="G47" s="81">
        <v>-84</v>
      </c>
      <c r="H47" s="81">
        <v>-6</v>
      </c>
      <c r="I47" s="79">
        <v>1347</v>
      </c>
      <c r="K47" s="209">
        <f t="shared" si="8"/>
        <v>-382</v>
      </c>
      <c r="L47" s="209">
        <f t="shared" si="9"/>
        <v>333</v>
      </c>
      <c r="M47" s="209">
        <f t="shared" si="10"/>
        <v>88</v>
      </c>
      <c r="N47" s="209">
        <f t="shared" si="11"/>
        <v>125</v>
      </c>
      <c r="O47" s="209">
        <f t="shared" si="12"/>
        <v>38</v>
      </c>
      <c r="P47" s="209">
        <f t="shared" si="13"/>
        <v>26</v>
      </c>
      <c r="Q47" s="210">
        <f t="shared" si="14"/>
        <v>228</v>
      </c>
    </row>
    <row r="48" spans="2:17" ht="15.75" customHeight="1" thickBot="1">
      <c r="B48" s="240" t="s">
        <v>178</v>
      </c>
      <c r="C48" s="81">
        <v>787</v>
      </c>
      <c r="D48" s="81">
        <v>-397</v>
      </c>
      <c r="E48" s="81">
        <v>183</v>
      </c>
      <c r="F48" s="81">
        <v>129</v>
      </c>
      <c r="G48" s="81">
        <v>-100</v>
      </c>
      <c r="H48" s="81">
        <v>-6</v>
      </c>
      <c r="I48" s="79">
        <v>596</v>
      </c>
      <c r="K48" s="209">
        <f t="shared" si="8"/>
        <v>-347</v>
      </c>
      <c r="L48" s="209">
        <f t="shared" si="9"/>
        <v>317</v>
      </c>
      <c r="M48" s="209">
        <f t="shared" si="10"/>
        <v>35</v>
      </c>
      <c r="N48" s="209">
        <f t="shared" si="11"/>
        <v>-32</v>
      </c>
      <c r="O48" s="209">
        <f t="shared" si="12"/>
        <v>37</v>
      </c>
      <c r="P48" s="209">
        <f t="shared" si="13"/>
        <v>26</v>
      </c>
      <c r="Q48" s="210">
        <f t="shared" si="14"/>
        <v>36</v>
      </c>
    </row>
    <row r="49" spans="2:35" ht="15.75" customHeight="1">
      <c r="B49" s="170" t="s">
        <v>217</v>
      </c>
      <c r="C49" s="47">
        <v>12</v>
      </c>
      <c r="D49" s="45">
        <v>0</v>
      </c>
      <c r="E49" s="45">
        <v>0</v>
      </c>
      <c r="F49" s="45">
        <v>0</v>
      </c>
      <c r="G49" s="45">
        <v>22</v>
      </c>
      <c r="H49" s="45">
        <v>0</v>
      </c>
      <c r="I49" s="41">
        <v>34</v>
      </c>
      <c r="K49" s="101">
        <f>C22-C49</f>
        <v>-284</v>
      </c>
      <c r="L49" s="101">
        <f t="shared" si="9"/>
        <v>0</v>
      </c>
      <c r="M49" s="101">
        <f t="shared" si="10"/>
        <v>0</v>
      </c>
      <c r="N49" s="101">
        <f t="shared" si="11"/>
        <v>0</v>
      </c>
      <c r="O49" s="101">
        <f t="shared" si="12"/>
        <v>-20</v>
      </c>
      <c r="P49" s="101">
        <f t="shared" si="13"/>
        <v>0</v>
      </c>
      <c r="Q49" s="102">
        <f t="shared" si="14"/>
        <v>236</v>
      </c>
      <c r="R49" s="236"/>
      <c r="S49" s="236"/>
      <c r="T49" s="236"/>
      <c r="U49" s="236"/>
      <c r="V49" s="236"/>
      <c r="AI49" s="236"/>
    </row>
    <row r="50" spans="2:35" ht="15.75" customHeight="1">
      <c r="B50" s="170" t="s">
        <v>225</v>
      </c>
      <c r="C50" s="45">
        <v>-1292</v>
      </c>
      <c r="D50" s="45">
        <v>-21</v>
      </c>
      <c r="E50" s="45">
        <v>-539</v>
      </c>
      <c r="F50" s="45">
        <v>-115</v>
      </c>
      <c r="G50" s="45">
        <v>-65</v>
      </c>
      <c r="H50" s="45">
        <v>-15</v>
      </c>
      <c r="I50" s="41">
        <v>-2047</v>
      </c>
      <c r="K50" s="101">
        <f t="shared" si="8"/>
        <v>-19</v>
      </c>
      <c r="L50" s="101">
        <f t="shared" si="9"/>
        <v>0</v>
      </c>
      <c r="M50" s="101">
        <f t="shared" si="10"/>
        <v>-85</v>
      </c>
      <c r="N50" s="101">
        <f t="shared" si="11"/>
        <v>-257</v>
      </c>
      <c r="O50" s="101">
        <f t="shared" si="12"/>
        <v>25</v>
      </c>
      <c r="P50" s="101">
        <f t="shared" si="13"/>
        <v>-49</v>
      </c>
      <c r="Q50" s="102">
        <f t="shared" si="14"/>
        <v>-385</v>
      </c>
      <c r="R50" s="236"/>
      <c r="S50" s="236"/>
      <c r="T50" s="236"/>
      <c r="U50" s="236"/>
      <c r="V50" s="236"/>
      <c r="AI50" s="236"/>
    </row>
    <row r="51" spans="2:35" ht="15.75" customHeight="1">
      <c r="B51" s="170"/>
      <c r="C51" s="237"/>
      <c r="D51" s="237"/>
      <c r="E51" s="237"/>
      <c r="F51" s="237"/>
      <c r="G51" s="237"/>
      <c r="H51" s="237"/>
      <c r="I51" s="239"/>
      <c r="K51" s="101">
        <f t="shared" si="8"/>
        <v>0</v>
      </c>
      <c r="L51" s="101">
        <f t="shared" si="9"/>
        <v>0</v>
      </c>
      <c r="M51" s="101">
        <f t="shared" si="10"/>
        <v>0</v>
      </c>
      <c r="N51" s="101">
        <f t="shared" si="11"/>
        <v>0</v>
      </c>
      <c r="O51" s="101">
        <f t="shared" si="12"/>
        <v>0</v>
      </c>
      <c r="P51" s="101">
        <f t="shared" si="13"/>
        <v>0</v>
      </c>
      <c r="Q51" s="102">
        <f t="shared" si="14"/>
        <v>0</v>
      </c>
      <c r="R51" s="236"/>
      <c r="S51" s="236"/>
      <c r="T51" s="236"/>
      <c r="U51" s="236"/>
      <c r="V51" s="236"/>
      <c r="AI51" s="236"/>
    </row>
    <row r="52" spans="2:35" ht="12.75">
      <c r="B52" s="282" t="s">
        <v>321</v>
      </c>
      <c r="C52" s="45">
        <v>6847</v>
      </c>
      <c r="D52" s="45">
        <v>3051</v>
      </c>
      <c r="E52" s="45">
        <v>11542</v>
      </c>
      <c r="F52" s="45">
        <v>1813</v>
      </c>
      <c r="G52" s="45">
        <v>1510</v>
      </c>
      <c r="H52" s="45">
        <v>0</v>
      </c>
      <c r="I52" s="41">
        <v>24763</v>
      </c>
      <c r="K52" s="101">
        <f t="shared" si="8"/>
        <v>-101</v>
      </c>
      <c r="L52" s="101">
        <f t="shared" si="9"/>
        <v>10</v>
      </c>
      <c r="M52" s="101">
        <f t="shared" si="10"/>
        <v>-60</v>
      </c>
      <c r="N52" s="101">
        <f t="shared" si="11"/>
        <v>20</v>
      </c>
      <c r="O52" s="101">
        <f t="shared" si="12"/>
        <v>153</v>
      </c>
      <c r="P52" s="101">
        <f t="shared" si="13"/>
        <v>0</v>
      </c>
      <c r="Q52" s="102">
        <f t="shared" si="14"/>
        <v>22</v>
      </c>
      <c r="R52" s="236"/>
      <c r="S52" s="236"/>
      <c r="T52" s="236"/>
      <c r="U52" s="236"/>
      <c r="V52" s="236"/>
      <c r="AI52" s="236"/>
    </row>
    <row r="53" spans="2:9" ht="12.75">
      <c r="B53" s="282"/>
      <c r="C53" s="237"/>
      <c r="D53" s="237"/>
      <c r="E53" s="237"/>
      <c r="F53" s="237"/>
      <c r="G53" s="237"/>
      <c r="H53" s="237"/>
      <c r="I53" s="238"/>
    </row>
    <row r="54" spans="2:6" ht="12.75">
      <c r="B54" s="283"/>
      <c r="D54" s="237"/>
      <c r="E54" s="237"/>
      <c r="F54" s="233"/>
    </row>
    <row r="55" spans="2:10" ht="12.75" customHeight="1">
      <c r="B55" s="312" t="s">
        <v>322</v>
      </c>
      <c r="C55" s="312"/>
      <c r="D55" s="312"/>
      <c r="E55" s="312"/>
      <c r="F55" s="312"/>
      <c r="G55" s="312"/>
      <c r="H55" s="312"/>
      <c r="I55" s="312"/>
      <c r="J55" s="236"/>
    </row>
    <row r="56" spans="5:6" ht="12.75">
      <c r="E56" s="233"/>
      <c r="F56" s="233"/>
    </row>
    <row r="57" ht="15.75" customHeight="1"/>
    <row r="58" ht="12.75">
      <c r="B58" s="169"/>
    </row>
    <row r="61" ht="12.75">
      <c r="B61" s="235"/>
    </row>
    <row r="79" spans="2:6" ht="12.75">
      <c r="B79" s="235"/>
      <c r="E79" s="233"/>
      <c r="F79" s="233"/>
    </row>
  </sheetData>
  <sheetProtection/>
  <mergeCells count="2">
    <mergeCell ref="B55:I55"/>
    <mergeCell ref="B28:I28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3" width="18.8515625" style="139" customWidth="1"/>
    <col min="4" max="4" width="19.00390625" style="139" customWidth="1"/>
    <col min="5" max="6" width="17.8515625" style="139" customWidth="1"/>
    <col min="7" max="23" width="17.7109375" style="139" customWidth="1"/>
    <col min="24" max="28" width="17.7109375" style="139" hidden="1" customWidth="1"/>
    <col min="29" max="16384" width="9.140625" style="139" customWidth="1"/>
  </cols>
  <sheetData>
    <row r="1" spans="2:6" ht="23.25" customHeight="1">
      <c r="B1" s="33" t="s">
        <v>212</v>
      </c>
      <c r="C1" s="33"/>
      <c r="D1" s="33"/>
      <c r="E1" s="33"/>
      <c r="F1" s="33"/>
    </row>
    <row r="2" spans="2:13" ht="15.75" customHeight="1">
      <c r="B2" s="143"/>
      <c r="C2" s="143"/>
      <c r="D2" s="143"/>
      <c r="E2" s="144"/>
      <c r="F2" s="144"/>
      <c r="G2" s="144"/>
      <c r="I2" s="144"/>
      <c r="J2" s="144"/>
      <c r="K2" s="144"/>
      <c r="L2" s="144"/>
      <c r="M2" s="144"/>
    </row>
    <row r="3" spans="2:9" ht="12.75">
      <c r="B3" s="145"/>
      <c r="C3" s="145"/>
      <c r="D3" s="145"/>
      <c r="E3" s="145"/>
      <c r="F3" s="145"/>
      <c r="G3" s="194"/>
      <c r="I3" s="194"/>
    </row>
    <row r="4" spans="2:19" ht="75.75" customHeight="1">
      <c r="B4" s="73" t="s">
        <v>24</v>
      </c>
      <c r="C4" s="75">
        <v>2019</v>
      </c>
      <c r="D4" s="75" t="s">
        <v>284</v>
      </c>
      <c r="E4" s="120" t="s">
        <v>276</v>
      </c>
      <c r="F4" s="120" t="s">
        <v>273</v>
      </c>
      <c r="G4" s="120" t="s">
        <v>253</v>
      </c>
      <c r="H4" s="146"/>
      <c r="I4" s="75">
        <v>2018</v>
      </c>
      <c r="J4" s="75" t="s">
        <v>243</v>
      </c>
      <c r="K4" s="120" t="s">
        <v>214</v>
      </c>
      <c r="L4" s="120" t="s">
        <v>210</v>
      </c>
      <c r="M4" s="120" t="s">
        <v>198</v>
      </c>
      <c r="N4" s="146"/>
      <c r="O4" s="146"/>
      <c r="P4" s="146"/>
      <c r="Q4" s="146"/>
      <c r="R4" s="146"/>
      <c r="S4" s="146"/>
    </row>
    <row r="5" spans="2:19" ht="12" customHeight="1">
      <c r="B5" s="71"/>
      <c r="C5" s="196" t="s">
        <v>215</v>
      </c>
      <c r="D5" s="196" t="s">
        <v>215</v>
      </c>
      <c r="E5" s="109" t="s">
        <v>215</v>
      </c>
      <c r="F5" s="109" t="s">
        <v>215</v>
      </c>
      <c r="G5" s="109" t="s">
        <v>215</v>
      </c>
      <c r="H5" s="146"/>
      <c r="I5" s="196" t="s">
        <v>215</v>
      </c>
      <c r="J5" s="196" t="s">
        <v>215</v>
      </c>
      <c r="K5" s="109" t="s">
        <v>215</v>
      </c>
      <c r="L5" s="109" t="s">
        <v>215</v>
      </c>
      <c r="M5" s="109" t="s">
        <v>215</v>
      </c>
      <c r="N5" s="146"/>
      <c r="O5" s="146"/>
      <c r="P5" s="146"/>
      <c r="Q5" s="146"/>
      <c r="R5" s="146"/>
      <c r="S5" s="146"/>
    </row>
    <row r="6" spans="2:19" ht="12" customHeight="1" thickBot="1">
      <c r="B6" s="112"/>
      <c r="C6" s="113"/>
      <c r="D6" s="113"/>
      <c r="E6" s="112"/>
      <c r="F6" s="112"/>
      <c r="G6" s="112"/>
      <c r="H6" s="147"/>
      <c r="I6" s="113"/>
      <c r="J6" s="113"/>
      <c r="K6" s="112"/>
      <c r="L6" s="112"/>
      <c r="M6" s="112"/>
      <c r="N6" s="147"/>
      <c r="O6" s="146"/>
      <c r="P6" s="146"/>
      <c r="Q6" s="146"/>
      <c r="R6" s="146"/>
      <c r="S6" s="146"/>
    </row>
    <row r="7" spans="2:15" ht="12.75" customHeight="1">
      <c r="B7" s="123" t="s">
        <v>15</v>
      </c>
      <c r="C7" s="41">
        <v>3351</v>
      </c>
      <c r="D7" s="41">
        <v>977</v>
      </c>
      <c r="E7" s="45">
        <v>810</v>
      </c>
      <c r="F7" s="45">
        <v>757</v>
      </c>
      <c r="G7" s="45">
        <v>807</v>
      </c>
      <c r="I7" s="134">
        <v>3795</v>
      </c>
      <c r="J7" s="134">
        <v>1018</v>
      </c>
      <c r="K7" s="45">
        <v>945</v>
      </c>
      <c r="L7" s="45">
        <v>839</v>
      </c>
      <c r="M7" s="45">
        <v>992</v>
      </c>
      <c r="O7" s="146"/>
    </row>
    <row r="8" spans="2:32" ht="12.75" customHeight="1">
      <c r="B8" s="123" t="s">
        <v>223</v>
      </c>
      <c r="C8" s="41">
        <v>2471</v>
      </c>
      <c r="D8" s="41">
        <v>609</v>
      </c>
      <c r="E8" s="45">
        <v>434</v>
      </c>
      <c r="F8" s="45">
        <v>523</v>
      </c>
      <c r="G8" s="45">
        <v>905</v>
      </c>
      <c r="H8" s="146"/>
      <c r="I8" s="134">
        <v>3876</v>
      </c>
      <c r="J8" s="134">
        <v>1138</v>
      </c>
      <c r="K8" s="45">
        <v>909</v>
      </c>
      <c r="L8" s="45">
        <v>842</v>
      </c>
      <c r="M8" s="45">
        <v>987</v>
      </c>
      <c r="N8" s="146"/>
      <c r="O8" s="146"/>
      <c r="P8" s="146"/>
      <c r="Q8" s="146"/>
      <c r="R8" s="146"/>
      <c r="S8" s="146"/>
      <c r="AF8" s="146"/>
    </row>
    <row r="9" spans="2:32" ht="13.5" customHeight="1" thickBot="1">
      <c r="B9" s="135" t="s">
        <v>231</v>
      </c>
      <c r="C9" s="79">
        <v>5822</v>
      </c>
      <c r="D9" s="79">
        <v>1586</v>
      </c>
      <c r="E9" s="81">
        <v>1244</v>
      </c>
      <c r="F9" s="81">
        <v>1280</v>
      </c>
      <c r="G9" s="81">
        <v>1712</v>
      </c>
      <c r="I9" s="136">
        <v>7671</v>
      </c>
      <c r="J9" s="136">
        <v>2156</v>
      </c>
      <c r="K9" s="81">
        <v>1854</v>
      </c>
      <c r="L9" s="81">
        <v>1681</v>
      </c>
      <c r="M9" s="81">
        <v>1979</v>
      </c>
      <c r="O9" s="146"/>
      <c r="AF9" s="146"/>
    </row>
    <row r="10" spans="2:32" ht="12.75" customHeight="1">
      <c r="B10" s="123" t="s">
        <v>21</v>
      </c>
      <c r="C10" s="41">
        <v>-1056</v>
      </c>
      <c r="D10" s="41">
        <v>-254</v>
      </c>
      <c r="E10" s="45">
        <v>-262</v>
      </c>
      <c r="F10" s="45">
        <v>-261.6</v>
      </c>
      <c r="G10" s="45">
        <v>-278</v>
      </c>
      <c r="I10" s="134">
        <v>-1063</v>
      </c>
      <c r="J10" s="134">
        <v>-289</v>
      </c>
      <c r="K10" s="45">
        <v>-254</v>
      </c>
      <c r="L10" s="45">
        <v>-269</v>
      </c>
      <c r="M10" s="45">
        <v>-252</v>
      </c>
      <c r="O10" s="146"/>
      <c r="T10" s="101"/>
      <c r="U10" s="101"/>
      <c r="V10" s="101"/>
      <c r="W10" s="101"/>
      <c r="X10" s="148"/>
      <c r="Y10" s="101"/>
      <c r="Z10" s="101"/>
      <c r="AA10" s="101"/>
      <c r="AB10" s="101"/>
      <c r="AC10" s="149"/>
      <c r="AD10" s="146"/>
      <c r="AE10" s="146"/>
      <c r="AF10" s="146"/>
    </row>
    <row r="11" spans="2:32" ht="12.75" customHeight="1">
      <c r="B11" s="123" t="s">
        <v>224</v>
      </c>
      <c r="C11" s="41">
        <v>-357</v>
      </c>
      <c r="D11" s="41">
        <v>-117</v>
      </c>
      <c r="E11" s="45">
        <v>-66.7</v>
      </c>
      <c r="F11" s="45">
        <v>-65.9</v>
      </c>
      <c r="G11" s="45">
        <v>-107</v>
      </c>
      <c r="I11" s="134">
        <v>-380</v>
      </c>
      <c r="J11" s="134">
        <v>-126</v>
      </c>
      <c r="K11" s="45">
        <v>-77</v>
      </c>
      <c r="L11" s="45">
        <v>-70</v>
      </c>
      <c r="M11" s="45">
        <v>-106.9</v>
      </c>
      <c r="O11" s="146"/>
      <c r="T11" s="101"/>
      <c r="U11" s="101"/>
      <c r="V11" s="101"/>
      <c r="W11" s="101"/>
      <c r="X11" s="101"/>
      <c r="Y11" s="101"/>
      <c r="Z11" s="101"/>
      <c r="AA11" s="101"/>
      <c r="AB11" s="101"/>
      <c r="AC11" s="149"/>
      <c r="AD11" s="146"/>
      <c r="AE11" s="146"/>
      <c r="AF11" s="146"/>
    </row>
    <row r="12" spans="2:32" ht="12.75" customHeight="1">
      <c r="B12" s="123" t="s">
        <v>14</v>
      </c>
      <c r="C12" s="41">
        <v>-890</v>
      </c>
      <c r="D12" s="41">
        <v>-280</v>
      </c>
      <c r="E12" s="45">
        <v>-200.5</v>
      </c>
      <c r="F12" s="45">
        <v>-219.1</v>
      </c>
      <c r="G12" s="45">
        <v>-190</v>
      </c>
      <c r="I12" s="134">
        <v>-867</v>
      </c>
      <c r="J12" s="134">
        <v>-280</v>
      </c>
      <c r="K12" s="45">
        <v>-190</v>
      </c>
      <c r="L12" s="45">
        <v>-205</v>
      </c>
      <c r="M12" s="45">
        <v>-192.2</v>
      </c>
      <c r="O12" s="146"/>
      <c r="T12" s="101"/>
      <c r="U12" s="101"/>
      <c r="V12" s="101"/>
      <c r="W12" s="101"/>
      <c r="X12" s="101"/>
      <c r="Y12" s="101"/>
      <c r="Z12" s="101"/>
      <c r="AA12" s="101"/>
      <c r="AB12" s="101"/>
      <c r="AC12" s="149"/>
      <c r="AD12" s="146"/>
      <c r="AE12" s="146"/>
      <c r="AF12" s="146"/>
    </row>
    <row r="13" spans="2:32" ht="12.75" customHeight="1">
      <c r="B13" s="123" t="s">
        <v>22</v>
      </c>
      <c r="C13" s="41">
        <v>-590</v>
      </c>
      <c r="D13" s="41">
        <v>-139</v>
      </c>
      <c r="E13" s="45">
        <v>-154.6</v>
      </c>
      <c r="F13" s="45">
        <v>-159.7</v>
      </c>
      <c r="G13" s="45">
        <v>-137</v>
      </c>
      <c r="I13" s="134">
        <v>-667</v>
      </c>
      <c r="J13" s="134">
        <v>-201</v>
      </c>
      <c r="K13" s="45">
        <v>-164</v>
      </c>
      <c r="L13" s="45">
        <v>-169</v>
      </c>
      <c r="M13" s="45">
        <v>-132.6</v>
      </c>
      <c r="O13" s="146"/>
      <c r="T13" s="101"/>
      <c r="U13" s="101"/>
      <c r="V13" s="101"/>
      <c r="W13" s="101"/>
      <c r="X13" s="101"/>
      <c r="Y13" s="101"/>
      <c r="Z13" s="101"/>
      <c r="AA13" s="101"/>
      <c r="AB13" s="101"/>
      <c r="AC13" s="149"/>
      <c r="AD13" s="146"/>
      <c r="AE13" s="146"/>
      <c r="AF13" s="146"/>
    </row>
    <row r="14" spans="2:32" ht="12.75" customHeight="1">
      <c r="B14" s="123" t="s">
        <v>29</v>
      </c>
      <c r="C14" s="41">
        <v>-223</v>
      </c>
      <c r="D14" s="41">
        <v>-57</v>
      </c>
      <c r="E14" s="45">
        <v>-52.6</v>
      </c>
      <c r="F14" s="45">
        <v>-54.8</v>
      </c>
      <c r="G14" s="45">
        <v>-59</v>
      </c>
      <c r="I14" s="134">
        <v>-261</v>
      </c>
      <c r="J14" s="134">
        <v>-56</v>
      </c>
      <c r="K14" s="45">
        <v>-67</v>
      </c>
      <c r="L14" s="45">
        <v>-71</v>
      </c>
      <c r="M14" s="45">
        <v>-67.2</v>
      </c>
      <c r="O14" s="146"/>
      <c r="T14" s="101"/>
      <c r="U14" s="101"/>
      <c r="V14" s="101"/>
      <c r="W14" s="101"/>
      <c r="X14" s="101"/>
      <c r="Y14" s="101"/>
      <c r="Z14" s="101"/>
      <c r="AA14" s="101"/>
      <c r="AB14" s="101"/>
      <c r="AC14" s="149"/>
      <c r="AD14" s="146"/>
      <c r="AE14" s="146"/>
      <c r="AF14" s="146"/>
    </row>
    <row r="15" spans="2:32" ht="12.75" customHeight="1">
      <c r="B15" s="123" t="s">
        <v>216</v>
      </c>
      <c r="C15" s="41">
        <v>-613</v>
      </c>
      <c r="D15" s="41">
        <v>-357</v>
      </c>
      <c r="E15" s="45">
        <v>-43.1</v>
      </c>
      <c r="F15" s="45">
        <v>-217.1</v>
      </c>
      <c r="G15" s="45">
        <v>4</v>
      </c>
      <c r="I15" s="134">
        <v>-484</v>
      </c>
      <c r="J15" s="134">
        <v>-385</v>
      </c>
      <c r="K15" s="45">
        <v>-34</v>
      </c>
      <c r="L15" s="45">
        <v>-61</v>
      </c>
      <c r="M15" s="45">
        <v>-3.6</v>
      </c>
      <c r="O15" s="146"/>
      <c r="T15" s="101"/>
      <c r="U15" s="101"/>
      <c r="V15" s="101"/>
      <c r="W15" s="101"/>
      <c r="X15" s="101"/>
      <c r="Y15" s="101"/>
      <c r="Z15" s="101"/>
      <c r="AA15" s="101"/>
      <c r="AB15" s="101"/>
      <c r="AC15" s="149"/>
      <c r="AD15" s="146"/>
      <c r="AE15" s="146"/>
      <c r="AF15" s="146"/>
    </row>
    <row r="16" spans="2:32" ht="12.75" customHeight="1">
      <c r="B16" s="123" t="s">
        <v>1</v>
      </c>
      <c r="C16" s="41">
        <v>488</v>
      </c>
      <c r="D16" s="41">
        <v>141</v>
      </c>
      <c r="E16" s="45">
        <v>98.1</v>
      </c>
      <c r="F16" s="45">
        <v>128.9</v>
      </c>
      <c r="G16" s="45">
        <v>120</v>
      </c>
      <c r="I16" s="134">
        <v>505</v>
      </c>
      <c r="J16" s="134">
        <v>132</v>
      </c>
      <c r="K16" s="45">
        <v>133</v>
      </c>
      <c r="L16" s="45">
        <v>110</v>
      </c>
      <c r="M16" s="45">
        <v>129.8</v>
      </c>
      <c r="O16" s="146"/>
      <c r="T16" s="101"/>
      <c r="U16" s="101"/>
      <c r="V16" s="101"/>
      <c r="W16" s="101"/>
      <c r="X16" s="101"/>
      <c r="Y16" s="101"/>
      <c r="Z16" s="101"/>
      <c r="AA16" s="101"/>
      <c r="AB16" s="101"/>
      <c r="AC16" s="149"/>
      <c r="AD16" s="146"/>
      <c r="AE16" s="146"/>
      <c r="AF16" s="146"/>
    </row>
    <row r="17" spans="2:32" ht="12.75" customHeight="1">
      <c r="B17" s="123" t="s">
        <v>47</v>
      </c>
      <c r="C17" s="41">
        <v>-277</v>
      </c>
      <c r="D17" s="41">
        <v>-83</v>
      </c>
      <c r="E17" s="45">
        <v>-148.2</v>
      </c>
      <c r="F17" s="45">
        <v>0.6000000000000014</v>
      </c>
      <c r="G17" s="45">
        <v>-46</v>
      </c>
      <c r="I17" s="134">
        <v>-498</v>
      </c>
      <c r="J17" s="134">
        <v>-164</v>
      </c>
      <c r="K17" s="45">
        <v>-79</v>
      </c>
      <c r="L17" s="45">
        <v>-28</v>
      </c>
      <c r="M17" s="45">
        <v>-226.2</v>
      </c>
      <c r="O17" s="146"/>
      <c r="T17" s="101"/>
      <c r="U17" s="101"/>
      <c r="V17" s="101"/>
      <c r="W17" s="101"/>
      <c r="X17" s="101"/>
      <c r="Y17" s="101"/>
      <c r="Z17" s="101"/>
      <c r="AA17" s="101"/>
      <c r="AB17" s="101"/>
      <c r="AC17" s="149"/>
      <c r="AD17" s="146"/>
      <c r="AE17" s="146"/>
      <c r="AF17" s="146"/>
    </row>
    <row r="18" spans="2:32" ht="13.5" customHeight="1" thickBot="1">
      <c r="B18" s="135" t="s">
        <v>5</v>
      </c>
      <c r="C18" s="79">
        <v>-3518</v>
      </c>
      <c r="D18" s="79">
        <v>-1146</v>
      </c>
      <c r="E18" s="81">
        <v>-829.579212293349</v>
      </c>
      <c r="F18" s="81">
        <v>-849</v>
      </c>
      <c r="G18" s="81">
        <v>-693</v>
      </c>
      <c r="I18" s="136">
        <v>-3715</v>
      </c>
      <c r="J18" s="136">
        <v>-1369</v>
      </c>
      <c r="K18" s="81">
        <v>-732</v>
      </c>
      <c r="L18" s="81">
        <v>-763</v>
      </c>
      <c r="M18" s="81">
        <v>-851</v>
      </c>
      <c r="O18" s="146"/>
      <c r="T18" s="101"/>
      <c r="U18" s="101"/>
      <c r="V18" s="101"/>
      <c r="W18" s="101"/>
      <c r="X18" s="101"/>
      <c r="Y18" s="101"/>
      <c r="Z18" s="101"/>
      <c r="AA18" s="101"/>
      <c r="AB18" s="101"/>
      <c r="AC18" s="149"/>
      <c r="AD18" s="146"/>
      <c r="AE18" s="146"/>
      <c r="AF18" s="146"/>
    </row>
    <row r="19" spans="2:32" ht="13.5" customHeight="1" thickBot="1">
      <c r="B19" s="135" t="s">
        <v>52</v>
      </c>
      <c r="C19" s="79">
        <v>3360</v>
      </c>
      <c r="D19" s="79">
        <v>694</v>
      </c>
      <c r="E19" s="132">
        <v>676</v>
      </c>
      <c r="F19" s="132">
        <v>692</v>
      </c>
      <c r="G19" s="132">
        <v>1297</v>
      </c>
      <c r="H19" s="150"/>
      <c r="I19" s="137">
        <v>5019</v>
      </c>
      <c r="J19" s="137">
        <v>1076</v>
      </c>
      <c r="K19" s="132">
        <v>1376</v>
      </c>
      <c r="L19" s="132">
        <v>1187</v>
      </c>
      <c r="M19" s="132">
        <v>1380</v>
      </c>
      <c r="N19" s="150"/>
      <c r="O19" s="146"/>
      <c r="AF19" s="146"/>
    </row>
    <row r="20" spans="2:32" ht="13.5" customHeight="1" thickBot="1">
      <c r="B20" s="135" t="s">
        <v>168</v>
      </c>
      <c r="C20" s="79">
        <v>2304</v>
      </c>
      <c r="D20" s="79">
        <v>440</v>
      </c>
      <c r="E20" s="132">
        <v>414</v>
      </c>
      <c r="F20" s="132">
        <v>431</v>
      </c>
      <c r="G20" s="132">
        <v>1019</v>
      </c>
      <c r="H20" s="151"/>
      <c r="I20" s="137">
        <v>3956</v>
      </c>
      <c r="J20" s="137">
        <v>787</v>
      </c>
      <c r="K20" s="132">
        <v>1123</v>
      </c>
      <c r="L20" s="132">
        <v>918</v>
      </c>
      <c r="M20" s="132">
        <v>1128</v>
      </c>
      <c r="N20" s="151"/>
      <c r="O20" s="146"/>
      <c r="P20" s="146"/>
      <c r="Q20" s="146"/>
      <c r="R20" s="146"/>
      <c r="S20" s="146"/>
      <c r="AE20" s="146"/>
      <c r="AF20" s="146"/>
    </row>
    <row r="21" spans="2:32" ht="12.75" customHeight="1">
      <c r="B21" s="152"/>
      <c r="C21" s="152"/>
      <c r="D21" s="152"/>
      <c r="E21" s="152"/>
      <c r="F21" s="152"/>
      <c r="G21" s="152"/>
      <c r="H21" s="146"/>
      <c r="I21" s="152"/>
      <c r="J21" s="152"/>
      <c r="K21" s="120"/>
      <c r="L21" s="152"/>
      <c r="M21" s="152"/>
      <c r="N21" s="146"/>
      <c r="O21" s="146"/>
      <c r="P21" s="146"/>
      <c r="Q21" s="146"/>
      <c r="R21" s="146"/>
      <c r="S21" s="146"/>
      <c r="AE21" s="146"/>
      <c r="AF21" s="146"/>
    </row>
    <row r="22" spans="2:32" ht="15.75" customHeight="1">
      <c r="B22" s="155"/>
      <c r="C22" s="155"/>
      <c r="D22" s="155"/>
      <c r="E22" s="122"/>
      <c r="F22" s="155"/>
      <c r="G22" s="157"/>
      <c r="I22" s="157"/>
      <c r="J22" s="157"/>
      <c r="K22" s="156"/>
      <c r="L22" s="157"/>
      <c r="M22" s="156"/>
      <c r="O22" s="146"/>
      <c r="P22" s="146"/>
      <c r="Q22" s="146"/>
      <c r="R22" s="146"/>
      <c r="S22" s="146"/>
      <c r="AE22" s="146"/>
      <c r="AF22" s="146"/>
    </row>
    <row r="23" spans="2:32" ht="15.75" customHeight="1">
      <c r="B23" s="155"/>
      <c r="C23" s="155"/>
      <c r="D23" s="155"/>
      <c r="E23" s="155"/>
      <c r="F23" s="198"/>
      <c r="G23" s="158"/>
      <c r="I23" s="158"/>
      <c r="J23" s="158"/>
      <c r="K23" s="158"/>
      <c r="L23" s="158"/>
      <c r="M23" s="158"/>
      <c r="O23" s="146"/>
      <c r="P23" s="146"/>
      <c r="Q23" s="146"/>
      <c r="R23" s="146"/>
      <c r="S23" s="146"/>
      <c r="AE23" s="146"/>
      <c r="AF23" s="146"/>
    </row>
    <row r="24" spans="2:32" ht="15.75" customHeight="1">
      <c r="B24" s="243"/>
      <c r="C24" s="237"/>
      <c r="D24" s="123"/>
      <c r="E24" s="123"/>
      <c r="F24" s="123"/>
      <c r="G24" s="198"/>
      <c r="I24" s="198"/>
      <c r="J24" s="198"/>
      <c r="K24" s="159"/>
      <c r="L24" s="155"/>
      <c r="M24" s="159"/>
      <c r="O24" s="146"/>
      <c r="P24" s="146"/>
      <c r="Q24" s="146"/>
      <c r="R24" s="146"/>
      <c r="S24" s="146"/>
      <c r="AE24" s="146"/>
      <c r="AF24" s="146"/>
    </row>
    <row r="25" spans="2:32" ht="15.75" customHeight="1">
      <c r="B25" s="170"/>
      <c r="C25" s="45"/>
      <c r="D25" s="152"/>
      <c r="E25" s="153"/>
      <c r="F25" s="154"/>
      <c r="G25" s="153"/>
      <c r="I25" s="153"/>
      <c r="J25" s="153"/>
      <c r="K25" s="153"/>
      <c r="L25" s="153"/>
      <c r="M25" s="153"/>
      <c r="O25" s="146"/>
      <c r="P25" s="146"/>
      <c r="Q25" s="146"/>
      <c r="R25" s="146"/>
      <c r="S25" s="146"/>
      <c r="AE25" s="146"/>
      <c r="AF25" s="146"/>
    </row>
    <row r="26" spans="2:32" ht="15.75" customHeight="1">
      <c r="B26" s="170"/>
      <c r="C26" s="45"/>
      <c r="D26" s="152"/>
      <c r="E26" s="153"/>
      <c r="F26" s="154"/>
      <c r="G26" s="153"/>
      <c r="I26" s="153"/>
      <c r="J26" s="153"/>
      <c r="K26" s="153"/>
      <c r="L26" s="153"/>
      <c r="M26" s="153"/>
      <c r="O26" s="146"/>
      <c r="P26" s="146"/>
      <c r="Q26" s="146"/>
      <c r="R26" s="146"/>
      <c r="S26" s="146"/>
      <c r="AE26" s="146"/>
      <c r="AF26" s="146"/>
    </row>
    <row r="27" spans="2:32" ht="15.75" customHeight="1">
      <c r="B27" s="243"/>
      <c r="C27" s="82"/>
      <c r="D27" s="152"/>
      <c r="E27" s="153"/>
      <c r="F27" s="153"/>
      <c r="G27" s="153"/>
      <c r="I27" s="153"/>
      <c r="J27" s="153"/>
      <c r="K27" s="153"/>
      <c r="L27" s="153"/>
      <c r="M27" s="153"/>
      <c r="O27" s="146"/>
      <c r="P27" s="146"/>
      <c r="Q27" s="146"/>
      <c r="R27" s="146"/>
      <c r="S27" s="146"/>
      <c r="AE27" s="146"/>
      <c r="AF27" s="146"/>
    </row>
    <row r="28" spans="2:32" ht="15.75" customHeight="1">
      <c r="B28" s="170"/>
      <c r="C28" s="45"/>
      <c r="D28" s="152"/>
      <c r="E28" s="153"/>
      <c r="F28" s="153"/>
      <c r="G28" s="153"/>
      <c r="I28" s="153"/>
      <c r="J28" s="153"/>
      <c r="K28" s="153"/>
      <c r="L28" s="153"/>
      <c r="M28" s="153"/>
      <c r="O28" s="146"/>
      <c r="P28" s="146"/>
      <c r="Q28" s="146"/>
      <c r="R28" s="146"/>
      <c r="S28" s="146"/>
      <c r="AE28" s="146"/>
      <c r="AF28" s="146"/>
    </row>
    <row r="29" spans="2:32" ht="15.75" customHeight="1">
      <c r="B29" s="170"/>
      <c r="C29" s="45"/>
      <c r="D29" s="152"/>
      <c r="E29" s="153"/>
      <c r="F29" s="153"/>
      <c r="G29" s="153"/>
      <c r="I29" s="153"/>
      <c r="J29" s="153"/>
      <c r="K29" s="153"/>
      <c r="L29" s="153"/>
      <c r="M29" s="153"/>
      <c r="O29" s="146"/>
      <c r="P29" s="146"/>
      <c r="Q29" s="146"/>
      <c r="R29" s="146"/>
      <c r="S29" s="146"/>
      <c r="AE29" s="146"/>
      <c r="AF29" s="146"/>
    </row>
    <row r="30" spans="1:32" s="153" customFormat="1" ht="15.75" customHeight="1">
      <c r="A30" s="139"/>
      <c r="B30" s="170"/>
      <c r="C30" s="45"/>
      <c r="D30" s="286"/>
      <c r="F30" s="160"/>
      <c r="G30" s="154"/>
      <c r="I30" s="154"/>
      <c r="J30" s="154"/>
      <c r="K30" s="154"/>
      <c r="L30" s="154"/>
      <c r="M30" s="154"/>
      <c r="O30" s="154"/>
      <c r="P30" s="154"/>
      <c r="Q30" s="154"/>
      <c r="R30" s="154"/>
      <c r="S30" s="154"/>
      <c r="AE30" s="154"/>
      <c r="AF30" s="154"/>
    </row>
    <row r="31" spans="1:32" s="153" customFormat="1" ht="15.75" customHeight="1">
      <c r="A31" s="139"/>
      <c r="B31" s="260"/>
      <c r="C31" s="45"/>
      <c r="D31" s="286"/>
      <c r="F31" s="160"/>
      <c r="G31" s="161"/>
      <c r="I31" s="161"/>
      <c r="J31" s="161"/>
      <c r="K31" s="161"/>
      <c r="L31" s="161"/>
      <c r="M31" s="161"/>
      <c r="O31" s="154"/>
      <c r="P31" s="154"/>
      <c r="Q31" s="154"/>
      <c r="R31" s="154"/>
      <c r="S31" s="154"/>
      <c r="AE31" s="154"/>
      <c r="AF31" s="154"/>
    </row>
    <row r="32" spans="1:4" s="153" customFormat="1" ht="12.75">
      <c r="A32" s="139"/>
      <c r="B32" s="170"/>
      <c r="C32" s="45"/>
      <c r="D32" s="152"/>
    </row>
    <row r="33" spans="1:4" s="153" customFormat="1" ht="12.75">
      <c r="A33" s="139"/>
      <c r="B33" s="170"/>
      <c r="C33" s="45"/>
      <c r="D33" s="152"/>
    </row>
    <row r="34" spans="1:4" s="153" customFormat="1" ht="12.75">
      <c r="A34" s="139"/>
      <c r="B34" s="170"/>
      <c r="C34" s="45"/>
      <c r="D34" s="152"/>
    </row>
    <row r="35" spans="1:4" s="153" customFormat="1" ht="12.75">
      <c r="A35" s="139"/>
      <c r="B35" s="170"/>
      <c r="C35" s="45"/>
      <c r="D35" s="152"/>
    </row>
    <row r="36" spans="1:4" s="153" customFormat="1" ht="12.75">
      <c r="A36" s="139"/>
      <c r="B36" s="243"/>
      <c r="C36" s="82"/>
      <c r="D36" s="152"/>
    </row>
    <row r="37" spans="2:4" ht="12.75">
      <c r="B37" s="243"/>
      <c r="C37" s="82"/>
      <c r="D37" s="287"/>
    </row>
    <row r="38" spans="2:4" ht="12.75">
      <c r="B38" s="243"/>
      <c r="C38" s="82"/>
      <c r="D38" s="287"/>
    </row>
    <row r="39" spans="2:4" ht="12.75">
      <c r="B39" s="170"/>
      <c r="C39" s="47"/>
      <c r="D39" s="287"/>
    </row>
    <row r="40" spans="2:4" ht="12.75">
      <c r="B40" s="170"/>
      <c r="C40" s="45"/>
      <c r="D40" s="287"/>
    </row>
    <row r="41" spans="2:4" ht="12.75">
      <c r="B41" s="84"/>
      <c r="C41" s="82"/>
      <c r="D41" s="287"/>
    </row>
    <row r="42" spans="2:4" ht="12.75">
      <c r="B42" s="38"/>
      <c r="C42" s="45"/>
      <c r="D42" s="287"/>
    </row>
    <row r="43" spans="2:3" ht="12.75">
      <c r="B43" s="38"/>
      <c r="C43" s="45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F6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9.421875" style="1" customWidth="1"/>
    <col min="4" max="4" width="18.00390625" style="1" customWidth="1"/>
    <col min="5" max="6" width="17.421875" style="1" customWidth="1"/>
    <col min="7" max="23" width="17.7109375" style="1" customWidth="1"/>
    <col min="24" max="28" width="17.7109375" style="1" hidden="1" customWidth="1"/>
    <col min="29" max="16384" width="9.140625" style="1" customWidth="1"/>
  </cols>
  <sheetData>
    <row r="1" spans="2:6" ht="23.25" customHeight="1">
      <c r="B1" s="33" t="s">
        <v>212</v>
      </c>
      <c r="C1" s="33"/>
      <c r="D1" s="33"/>
      <c r="E1" s="33"/>
      <c r="F1" s="33"/>
    </row>
    <row r="2" spans="2:13" ht="15.75" customHeight="1">
      <c r="B2" s="34"/>
      <c r="C2" s="34"/>
      <c r="D2" s="34"/>
      <c r="E2" s="35"/>
      <c r="F2" s="35"/>
      <c r="G2" s="35"/>
      <c r="I2" s="35"/>
      <c r="J2" s="35"/>
      <c r="K2" s="35"/>
      <c r="L2" s="35"/>
      <c r="M2" s="35"/>
    </row>
    <row r="3" spans="2:6" ht="12.75">
      <c r="B3" s="2"/>
      <c r="C3" s="2"/>
      <c r="D3" s="2"/>
      <c r="E3" s="2"/>
      <c r="F3" s="2"/>
    </row>
    <row r="4" spans="2:19" ht="75.75" customHeight="1">
      <c r="B4" s="73" t="s">
        <v>228</v>
      </c>
      <c r="C4" s="140">
        <v>2019</v>
      </c>
      <c r="D4" s="140" t="s">
        <v>284</v>
      </c>
      <c r="E4" s="120" t="s">
        <v>276</v>
      </c>
      <c r="F4" s="120" t="s">
        <v>273</v>
      </c>
      <c r="G4" s="120" t="s">
        <v>253</v>
      </c>
      <c r="H4" s="3"/>
      <c r="I4" s="140">
        <v>2018</v>
      </c>
      <c r="J4" s="140" t="s">
        <v>243</v>
      </c>
      <c r="K4" s="120" t="s">
        <v>214</v>
      </c>
      <c r="L4" s="120" t="s">
        <v>210</v>
      </c>
      <c r="M4" s="120" t="s">
        <v>198</v>
      </c>
      <c r="N4" s="3"/>
      <c r="O4" s="3"/>
      <c r="P4" s="3"/>
      <c r="Q4" s="3"/>
      <c r="R4" s="3"/>
      <c r="S4" s="3"/>
    </row>
    <row r="5" spans="2:19" ht="12" customHeight="1">
      <c r="B5" s="71"/>
      <c r="C5" s="111" t="s">
        <v>215</v>
      </c>
      <c r="D5" s="111" t="s">
        <v>215</v>
      </c>
      <c r="E5" s="109" t="s">
        <v>215</v>
      </c>
      <c r="F5" s="109" t="s">
        <v>215</v>
      </c>
      <c r="G5" s="109" t="s">
        <v>215</v>
      </c>
      <c r="H5" s="3"/>
      <c r="I5" s="111" t="s">
        <v>215</v>
      </c>
      <c r="J5" s="111" t="s">
        <v>215</v>
      </c>
      <c r="K5" s="109" t="s">
        <v>215</v>
      </c>
      <c r="L5" s="109" t="s">
        <v>215</v>
      </c>
      <c r="M5" s="109" t="s">
        <v>215</v>
      </c>
      <c r="N5" s="3"/>
      <c r="O5" s="3"/>
      <c r="P5" s="3"/>
      <c r="Q5" s="3"/>
      <c r="R5" s="3"/>
      <c r="S5" s="3"/>
    </row>
    <row r="6" spans="2:19" ht="12" customHeight="1" thickBot="1">
      <c r="B6" s="112"/>
      <c r="C6" s="114"/>
      <c r="D6" s="114"/>
      <c r="E6" s="115"/>
      <c r="F6" s="115"/>
      <c r="G6" s="115"/>
      <c r="H6" s="104"/>
      <c r="I6" s="114"/>
      <c r="J6" s="114"/>
      <c r="K6" s="115"/>
      <c r="L6" s="115"/>
      <c r="M6" s="115"/>
      <c r="N6" s="104"/>
      <c r="O6" s="3"/>
      <c r="P6" s="3"/>
      <c r="Q6" s="3"/>
      <c r="R6" s="3"/>
      <c r="S6" s="3"/>
    </row>
    <row r="7" spans="2:15" ht="12.75" customHeight="1">
      <c r="B7" s="38" t="s">
        <v>15</v>
      </c>
      <c r="C7" s="41">
        <v>32415</v>
      </c>
      <c r="D7" s="41">
        <v>9606</v>
      </c>
      <c r="E7" s="45">
        <v>5120.6</v>
      </c>
      <c r="F7" s="45">
        <v>6150</v>
      </c>
      <c r="G7" s="45">
        <v>11538</v>
      </c>
      <c r="H7" s="68"/>
      <c r="I7" s="41">
        <v>31038</v>
      </c>
      <c r="J7" s="41">
        <v>9988</v>
      </c>
      <c r="K7" s="45">
        <v>5522</v>
      </c>
      <c r="L7" s="45">
        <v>5515</v>
      </c>
      <c r="M7" s="45">
        <v>10013</v>
      </c>
      <c r="N7" s="68"/>
      <c r="O7" s="3"/>
    </row>
    <row r="8" spans="2:32" ht="12.75" customHeight="1">
      <c r="B8" s="38" t="s">
        <v>223</v>
      </c>
      <c r="C8" s="41">
        <v>835</v>
      </c>
      <c r="D8" s="41">
        <v>610</v>
      </c>
      <c r="E8" s="45">
        <v>36</v>
      </c>
      <c r="F8" s="45">
        <v>34</v>
      </c>
      <c r="G8" s="45">
        <v>155</v>
      </c>
      <c r="H8" s="103"/>
      <c r="I8" s="41">
        <v>666</v>
      </c>
      <c r="J8" s="41">
        <v>394</v>
      </c>
      <c r="K8" s="45">
        <v>30</v>
      </c>
      <c r="L8" s="45">
        <v>46</v>
      </c>
      <c r="M8" s="45">
        <v>196</v>
      </c>
      <c r="N8" s="103"/>
      <c r="O8" s="3"/>
      <c r="P8" s="3"/>
      <c r="Q8" s="3"/>
      <c r="R8" s="3"/>
      <c r="S8" s="3"/>
      <c r="AF8" s="3"/>
    </row>
    <row r="9" spans="2:32" ht="13.5" customHeight="1" thickBot="1">
      <c r="B9" s="78" t="s">
        <v>231</v>
      </c>
      <c r="C9" s="79">
        <v>33250</v>
      </c>
      <c r="D9" s="79">
        <v>10216</v>
      </c>
      <c r="E9" s="81">
        <v>5156.6</v>
      </c>
      <c r="F9" s="81">
        <v>6184</v>
      </c>
      <c r="G9" s="81">
        <v>11693</v>
      </c>
      <c r="H9" s="106"/>
      <c r="I9" s="79">
        <v>31704</v>
      </c>
      <c r="J9" s="79">
        <v>10382</v>
      </c>
      <c r="K9" s="81">
        <v>5552</v>
      </c>
      <c r="L9" s="81">
        <v>5561</v>
      </c>
      <c r="M9" s="81">
        <v>10209</v>
      </c>
      <c r="N9" s="107"/>
      <c r="O9" s="3"/>
      <c r="AF9" s="3"/>
    </row>
    <row r="10" spans="2:32" ht="12.75" customHeight="1">
      <c r="B10" s="38" t="s">
        <v>21</v>
      </c>
      <c r="C10" s="41">
        <v>-214</v>
      </c>
      <c r="D10" s="41">
        <v>-64</v>
      </c>
      <c r="E10" s="45">
        <v>-51</v>
      </c>
      <c r="F10" s="45">
        <v>-49.45</v>
      </c>
      <c r="G10" s="45">
        <v>-49.55</v>
      </c>
      <c r="H10" s="106"/>
      <c r="I10" s="41">
        <v>-189</v>
      </c>
      <c r="J10" s="41">
        <v>-48</v>
      </c>
      <c r="K10" s="45">
        <v>-48</v>
      </c>
      <c r="L10" s="45">
        <v>-47</v>
      </c>
      <c r="M10" s="45">
        <v>-46</v>
      </c>
      <c r="N10" s="106"/>
      <c r="O10" s="3"/>
      <c r="AF10" s="3"/>
    </row>
    <row r="11" spans="2:32" ht="12.75" customHeight="1">
      <c r="B11" s="38" t="s">
        <v>224</v>
      </c>
      <c r="C11" s="41">
        <v>-31670</v>
      </c>
      <c r="D11" s="41">
        <v>-9136</v>
      </c>
      <c r="E11" s="45">
        <v>-5119.7</v>
      </c>
      <c r="F11" s="45">
        <v>-5977.799999999999</v>
      </c>
      <c r="G11" s="45">
        <v>-11436.2</v>
      </c>
      <c r="H11" s="68"/>
      <c r="I11" s="41">
        <v>-30941</v>
      </c>
      <c r="J11" s="41">
        <v>-10137</v>
      </c>
      <c r="K11" s="45">
        <v>-5558</v>
      </c>
      <c r="L11" s="45">
        <v>-5473</v>
      </c>
      <c r="M11" s="45">
        <v>-9772.3</v>
      </c>
      <c r="N11" s="68"/>
      <c r="O11" s="3"/>
      <c r="T11" s="4"/>
      <c r="U11" s="4"/>
      <c r="V11" s="4"/>
      <c r="W11" s="4"/>
      <c r="X11" s="20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-401</v>
      </c>
      <c r="D12" s="41">
        <v>-151</v>
      </c>
      <c r="E12" s="45">
        <v>-86</v>
      </c>
      <c r="F12" s="45">
        <v>-83.85</v>
      </c>
      <c r="G12" s="45">
        <v>-80.15</v>
      </c>
      <c r="H12" s="103"/>
      <c r="I12" s="41">
        <v>-384</v>
      </c>
      <c r="J12" s="41">
        <v>-139</v>
      </c>
      <c r="K12" s="45">
        <v>-76</v>
      </c>
      <c r="L12" s="45">
        <v>-95</v>
      </c>
      <c r="M12" s="45">
        <v>-73.6</v>
      </c>
      <c r="N12" s="103"/>
      <c r="O12" s="3"/>
      <c r="P12" s="3"/>
      <c r="Q12" s="3"/>
      <c r="R12" s="3"/>
      <c r="S12" s="3"/>
      <c r="AE12" s="3"/>
      <c r="AF12" s="3"/>
    </row>
    <row r="13" spans="2:32" ht="12.75" customHeight="1">
      <c r="B13" s="123" t="s">
        <v>22</v>
      </c>
      <c r="C13" s="41">
        <v>-745</v>
      </c>
      <c r="D13" s="41">
        <v>-200</v>
      </c>
      <c r="E13" s="45">
        <v>-178.4</v>
      </c>
      <c r="F13" s="45">
        <v>-187</v>
      </c>
      <c r="G13" s="45">
        <v>-180</v>
      </c>
      <c r="H13" s="68"/>
      <c r="I13" s="41">
        <v>-707</v>
      </c>
      <c r="J13" s="41">
        <v>-200</v>
      </c>
      <c r="K13" s="45">
        <v>-169</v>
      </c>
      <c r="L13" s="45">
        <v>-200</v>
      </c>
      <c r="M13" s="45">
        <v>-139.2</v>
      </c>
      <c r="N13" s="68"/>
      <c r="O13" s="3"/>
      <c r="AE13" s="3"/>
      <c r="AF13" s="3"/>
    </row>
    <row r="14" spans="2:32" ht="12.75" customHeight="1">
      <c r="B14" s="123" t="s">
        <v>29</v>
      </c>
      <c r="C14" s="41">
        <v>-175</v>
      </c>
      <c r="D14" s="41">
        <v>-39</v>
      </c>
      <c r="E14" s="45">
        <v>-54</v>
      </c>
      <c r="F14" s="45">
        <v>-41.6</v>
      </c>
      <c r="G14" s="45">
        <v>-40.4</v>
      </c>
      <c r="H14" s="68"/>
      <c r="I14" s="41">
        <v>-143</v>
      </c>
      <c r="J14" s="41">
        <v>-34</v>
      </c>
      <c r="K14" s="45">
        <v>-36</v>
      </c>
      <c r="L14" s="45">
        <v>-41</v>
      </c>
      <c r="M14" s="45">
        <v>-32.6</v>
      </c>
      <c r="N14" s="68"/>
      <c r="O14" s="3"/>
      <c r="AE14" s="3"/>
      <c r="AF14" s="3"/>
    </row>
    <row r="15" spans="2:32" ht="12.75" customHeight="1">
      <c r="B15" s="38" t="s">
        <v>216</v>
      </c>
      <c r="C15" s="41">
        <v>-5</v>
      </c>
      <c r="D15" s="42">
        <v>-3</v>
      </c>
      <c r="E15" s="47">
        <v>0</v>
      </c>
      <c r="F15" s="47">
        <v>-2</v>
      </c>
      <c r="G15" s="47">
        <v>0</v>
      </c>
      <c r="H15" s="68"/>
      <c r="I15" s="41">
        <v>0</v>
      </c>
      <c r="J15" s="41">
        <v>0</v>
      </c>
      <c r="K15" s="47">
        <v>0</v>
      </c>
      <c r="L15" s="47">
        <v>0</v>
      </c>
      <c r="M15" s="47">
        <v>0</v>
      </c>
      <c r="N15" s="68"/>
      <c r="O15" s="3"/>
      <c r="AE15" s="3"/>
      <c r="AF15" s="3"/>
    </row>
    <row r="16" spans="2:32" ht="12.75" customHeight="1">
      <c r="B16" s="38" t="s">
        <v>1</v>
      </c>
      <c r="C16" s="41">
        <v>22</v>
      </c>
      <c r="D16" s="41">
        <v>9</v>
      </c>
      <c r="E16" s="45">
        <v>3.5</v>
      </c>
      <c r="F16" s="45">
        <v>4.4</v>
      </c>
      <c r="G16" s="45">
        <v>4.61</v>
      </c>
      <c r="H16" s="68"/>
      <c r="I16" s="41">
        <v>29</v>
      </c>
      <c r="J16" s="41">
        <v>2</v>
      </c>
      <c r="K16" s="45">
        <v>6</v>
      </c>
      <c r="L16" s="45">
        <v>15</v>
      </c>
      <c r="M16" s="45">
        <v>6.9</v>
      </c>
      <c r="N16" s="68"/>
      <c r="O16" s="3"/>
      <c r="AE16" s="3"/>
      <c r="AF16" s="3"/>
    </row>
    <row r="17" spans="2:32" ht="12.75" customHeight="1">
      <c r="B17" s="38" t="s">
        <v>47</v>
      </c>
      <c r="C17" s="41">
        <v>-746</v>
      </c>
      <c r="D17" s="41">
        <v>-712</v>
      </c>
      <c r="E17" s="45">
        <v>57</v>
      </c>
      <c r="F17" s="45">
        <v>-59.1</v>
      </c>
      <c r="G17" s="45">
        <v>-31.9</v>
      </c>
      <c r="H17" s="103"/>
      <c r="I17" s="41">
        <v>-406</v>
      </c>
      <c r="J17" s="41">
        <v>-223</v>
      </c>
      <c r="K17" s="45">
        <v>-188</v>
      </c>
      <c r="L17" s="45">
        <v>24</v>
      </c>
      <c r="M17" s="45">
        <v>-18.7</v>
      </c>
      <c r="N17" s="103"/>
      <c r="O17" s="3"/>
      <c r="P17" s="3"/>
      <c r="Q17" s="3"/>
      <c r="R17" s="3"/>
      <c r="S17" s="3"/>
      <c r="AE17" s="3"/>
      <c r="AF17" s="3"/>
    </row>
    <row r="18" spans="2:32" ht="13.5" customHeight="1" thickBot="1">
      <c r="B18" s="78" t="s">
        <v>5</v>
      </c>
      <c r="C18" s="79">
        <v>-33934</v>
      </c>
      <c r="D18" s="79">
        <v>-10296</v>
      </c>
      <c r="E18" s="81">
        <v>-5428.125106780608</v>
      </c>
      <c r="F18" s="81">
        <v>-6395.6190970141</v>
      </c>
      <c r="G18" s="81">
        <v>-11814</v>
      </c>
      <c r="H18" s="103"/>
      <c r="I18" s="79">
        <v>-32741</v>
      </c>
      <c r="J18" s="79">
        <v>-10779</v>
      </c>
      <c r="K18" s="81">
        <v>-6069</v>
      </c>
      <c r="L18" s="81">
        <v>-5817</v>
      </c>
      <c r="M18" s="81">
        <v>-10075.6</v>
      </c>
      <c r="N18" s="107"/>
      <c r="O18" s="3"/>
      <c r="P18" s="3"/>
      <c r="Q18" s="3"/>
      <c r="R18" s="3"/>
      <c r="S18" s="3"/>
      <c r="AE18" s="3"/>
      <c r="AF18" s="3"/>
    </row>
    <row r="19" spans="2:32" ht="13.5" customHeight="1" thickBot="1">
      <c r="B19" s="78" t="s">
        <v>52</v>
      </c>
      <c r="C19" s="79">
        <v>-470</v>
      </c>
      <c r="D19" s="79">
        <v>-16</v>
      </c>
      <c r="E19" s="81">
        <v>-221</v>
      </c>
      <c r="F19" s="81">
        <v>-162</v>
      </c>
      <c r="G19" s="81">
        <v>-71</v>
      </c>
      <c r="H19" s="103"/>
      <c r="I19" s="79">
        <v>-848</v>
      </c>
      <c r="J19" s="79">
        <v>-349</v>
      </c>
      <c r="K19" s="81">
        <v>-469</v>
      </c>
      <c r="L19" s="81">
        <v>-209</v>
      </c>
      <c r="M19" s="81">
        <v>179</v>
      </c>
      <c r="N19" s="107"/>
      <c r="O19" s="3"/>
      <c r="P19" s="3"/>
      <c r="Q19" s="3"/>
      <c r="R19" s="3"/>
      <c r="S19" s="3"/>
      <c r="AE19" s="3"/>
      <c r="AF19" s="3"/>
    </row>
    <row r="20" spans="2:32" ht="13.5" customHeight="1" thickBot="1">
      <c r="B20" s="78" t="s">
        <v>168</v>
      </c>
      <c r="C20" s="79">
        <v>-684</v>
      </c>
      <c r="D20" s="79">
        <v>-80</v>
      </c>
      <c r="E20" s="81">
        <v>-272</v>
      </c>
      <c r="F20" s="81">
        <v>-211</v>
      </c>
      <c r="G20" s="81">
        <v>-121</v>
      </c>
      <c r="H20" s="107"/>
      <c r="I20" s="79">
        <v>-1037</v>
      </c>
      <c r="J20" s="79">
        <v>-397</v>
      </c>
      <c r="K20" s="81">
        <v>-517</v>
      </c>
      <c r="L20" s="81">
        <v>-256</v>
      </c>
      <c r="M20" s="81">
        <v>133</v>
      </c>
      <c r="N20" s="107"/>
      <c r="O20" s="3"/>
      <c r="P20" s="3"/>
      <c r="Q20" s="3"/>
      <c r="R20" s="3"/>
      <c r="S20" s="3"/>
      <c r="AE20" s="3"/>
      <c r="AF20" s="3"/>
    </row>
    <row r="21" spans="2:32" ht="15.75" customHeight="1">
      <c r="B21" s="66"/>
      <c r="C21" s="66"/>
      <c r="D21" s="66"/>
      <c r="E21" s="66"/>
      <c r="F21" s="66"/>
      <c r="O21" s="3"/>
      <c r="P21" s="3"/>
      <c r="Q21" s="3"/>
      <c r="R21" s="3"/>
      <c r="S21" s="3"/>
      <c r="AE21" s="3"/>
      <c r="AF21" s="3"/>
    </row>
    <row r="22" spans="2:22" ht="12.75">
      <c r="B22" s="3"/>
      <c r="C22" s="3"/>
      <c r="D22" s="3"/>
      <c r="E22" s="122"/>
      <c r="F22" s="3"/>
      <c r="G22" s="3"/>
      <c r="H22" s="3"/>
      <c r="I22" s="3"/>
      <c r="U22" s="3"/>
      <c r="V22" s="3"/>
    </row>
    <row r="23" spans="2:22" ht="15.75" customHeight="1">
      <c r="B23" s="3"/>
      <c r="C23" s="3"/>
      <c r="D23" s="3"/>
      <c r="E23" s="3"/>
      <c r="F23" s="3"/>
      <c r="G23" s="3"/>
      <c r="H23" s="3"/>
      <c r="I23" s="3"/>
      <c r="U23" s="3"/>
      <c r="V23" s="3"/>
    </row>
    <row r="24" spans="2:22" ht="15.75" customHeight="1">
      <c r="B24" s="3"/>
      <c r="C24" s="3"/>
      <c r="D24" s="3"/>
      <c r="E24" s="3"/>
      <c r="F24" s="3"/>
      <c r="G24" s="3"/>
      <c r="H24" s="3"/>
      <c r="I24" s="3"/>
      <c r="U24" s="3"/>
      <c r="V24" s="3"/>
    </row>
    <row r="25" spans="2:22" ht="15.75" customHeight="1">
      <c r="B25" s="3"/>
      <c r="C25" s="3"/>
      <c r="D25" s="3"/>
      <c r="E25" s="3"/>
      <c r="F25" s="3"/>
      <c r="G25" s="3"/>
      <c r="H25" s="3"/>
      <c r="I25" s="3"/>
      <c r="U25" s="3"/>
      <c r="V25" s="3"/>
    </row>
    <row r="26" spans="2:22" ht="15.75" customHeight="1">
      <c r="B26" s="3"/>
      <c r="C26" s="3"/>
      <c r="D26" s="3"/>
      <c r="E26" s="3"/>
      <c r="F26" s="3"/>
      <c r="G26" s="3"/>
      <c r="H26" s="3"/>
      <c r="I26" s="3"/>
      <c r="U26" s="3"/>
      <c r="V26" s="3"/>
    </row>
    <row r="27" spans="2:22" ht="15.75" customHeight="1">
      <c r="B27" s="288"/>
      <c r="C27" s="45"/>
      <c r="D27" s="288"/>
      <c r="E27" s="3"/>
      <c r="F27" s="3"/>
      <c r="G27" s="3"/>
      <c r="H27" s="3"/>
      <c r="I27" s="3"/>
      <c r="U27" s="3"/>
      <c r="V27" s="3"/>
    </row>
    <row r="28" spans="2:22" ht="15.75" customHeight="1">
      <c r="B28" s="288"/>
      <c r="C28" s="45"/>
      <c r="D28" s="288"/>
      <c r="E28" s="3"/>
      <c r="F28" s="3"/>
      <c r="G28" s="3"/>
      <c r="H28" s="3"/>
      <c r="I28" s="3"/>
      <c r="U28" s="3"/>
      <c r="V28" s="3"/>
    </row>
    <row r="29" spans="2:22" ht="15.75" customHeight="1">
      <c r="B29" s="19"/>
      <c r="C29" s="45"/>
      <c r="D29" s="19"/>
      <c r="U29" s="3"/>
      <c r="V29" s="3"/>
    </row>
    <row r="30" spans="2:22" ht="15.75" customHeight="1">
      <c r="B30" s="288"/>
      <c r="C30" s="82"/>
      <c r="D30" s="288"/>
      <c r="E30" s="3"/>
      <c r="F30" s="3"/>
      <c r="G30" s="3"/>
      <c r="H30" s="3"/>
      <c r="I30" s="3"/>
      <c r="U30" s="3"/>
      <c r="V30" s="3"/>
    </row>
    <row r="31" spans="2:22" ht="15.75" customHeight="1">
      <c r="B31" s="19"/>
      <c r="C31" s="45"/>
      <c r="D31" s="19"/>
      <c r="U31" s="3"/>
      <c r="V31" s="3"/>
    </row>
    <row r="32" spans="2:4" ht="12.75">
      <c r="B32" s="19"/>
      <c r="C32" s="45"/>
      <c r="D32" s="19"/>
    </row>
    <row r="33" spans="2:4" ht="12.75">
      <c r="B33" s="19"/>
      <c r="C33" s="45"/>
      <c r="D33" s="19"/>
    </row>
    <row r="34" spans="2:4" ht="12.75">
      <c r="B34" s="19"/>
      <c r="C34" s="45"/>
      <c r="D34" s="19"/>
    </row>
    <row r="35" spans="2:4" ht="12.75">
      <c r="B35" s="19"/>
      <c r="C35" s="45"/>
      <c r="D35" s="19"/>
    </row>
    <row r="36" spans="2:4" ht="12.75">
      <c r="B36" s="19"/>
      <c r="C36" s="47"/>
      <c r="D36" s="19"/>
    </row>
    <row r="37" spans="2:4" ht="12.75">
      <c r="B37" s="19"/>
      <c r="C37" s="45"/>
      <c r="D37" s="19"/>
    </row>
    <row r="38" spans="2:4" ht="12.75">
      <c r="B38" s="19"/>
      <c r="C38" s="45"/>
      <c r="D38" s="19"/>
    </row>
    <row r="39" spans="2:4" ht="12.75">
      <c r="B39" s="19"/>
      <c r="C39" s="82"/>
      <c r="D39" s="19"/>
    </row>
    <row r="40" spans="2:4" ht="12.75">
      <c r="B40" s="19"/>
      <c r="C40" s="82"/>
      <c r="D40" s="19"/>
    </row>
    <row r="41" spans="2:4" ht="12.75">
      <c r="B41" s="19"/>
      <c r="C41" s="82"/>
      <c r="D41" s="19"/>
    </row>
    <row r="42" spans="2:4" ht="12.75">
      <c r="B42" s="19"/>
      <c r="C42" s="45"/>
      <c r="D42" s="19"/>
    </row>
    <row r="43" ht="12.75">
      <c r="C43" s="45"/>
    </row>
    <row r="60" spans="7:12" ht="12.75">
      <c r="G60" s="121"/>
      <c r="I60" s="121"/>
      <c r="J60" s="121"/>
      <c r="L60" s="121"/>
    </row>
    <row r="61" spans="7:12" ht="12.75">
      <c r="G61" s="121"/>
      <c r="I61" s="121"/>
      <c r="J61" s="121"/>
      <c r="L61" s="121"/>
    </row>
    <row r="62" spans="7:12" ht="12.75">
      <c r="G62" s="121"/>
      <c r="I62" s="121"/>
      <c r="J62" s="121"/>
      <c r="L62" s="12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F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8.7109375" style="1" customWidth="1"/>
    <col min="4" max="4" width="17.8515625" style="1" customWidth="1"/>
    <col min="5" max="23" width="17.7109375" style="1" customWidth="1"/>
    <col min="24" max="28" width="17.7109375" style="1" hidden="1" customWidth="1"/>
    <col min="29" max="16384" width="9.140625" style="1" customWidth="1"/>
  </cols>
  <sheetData>
    <row r="1" spans="2:6" ht="23.25" customHeight="1">
      <c r="B1" s="33" t="s">
        <v>212</v>
      </c>
      <c r="C1" s="33"/>
      <c r="D1" s="33"/>
      <c r="E1" s="33"/>
      <c r="F1" s="33"/>
    </row>
    <row r="2" spans="2:13" ht="15.75" customHeight="1">
      <c r="B2" s="34"/>
      <c r="C2" s="34"/>
      <c r="D2" s="34"/>
      <c r="E2" s="35"/>
      <c r="F2" s="35"/>
      <c r="G2" s="35"/>
      <c r="I2" s="35"/>
      <c r="J2" s="35"/>
      <c r="K2" s="35"/>
      <c r="L2" s="35"/>
      <c r="M2" s="35"/>
    </row>
    <row r="3" spans="2:6" ht="12.75">
      <c r="B3" s="2"/>
      <c r="C3" s="2"/>
      <c r="D3" s="2"/>
      <c r="E3" s="2"/>
      <c r="F3" s="2"/>
    </row>
    <row r="4" spans="2:19" ht="75.75" customHeight="1">
      <c r="B4" s="73" t="s">
        <v>18</v>
      </c>
      <c r="C4" s="140">
        <v>2019</v>
      </c>
      <c r="D4" s="140" t="s">
        <v>284</v>
      </c>
      <c r="E4" s="120" t="s">
        <v>276</v>
      </c>
      <c r="F4" s="120" t="s">
        <v>273</v>
      </c>
      <c r="G4" s="120" t="s">
        <v>253</v>
      </c>
      <c r="H4" s="3"/>
      <c r="I4" s="140">
        <v>2018</v>
      </c>
      <c r="J4" s="140" t="s">
        <v>243</v>
      </c>
      <c r="K4" s="120" t="s">
        <v>214</v>
      </c>
      <c r="L4" s="120" t="s">
        <v>210</v>
      </c>
      <c r="M4" s="120" t="s">
        <v>198</v>
      </c>
      <c r="N4" s="3"/>
      <c r="O4" s="3"/>
      <c r="P4" s="3"/>
      <c r="Q4" s="3"/>
      <c r="R4" s="3"/>
      <c r="S4" s="3"/>
    </row>
    <row r="5" spans="2:19" ht="12" customHeight="1">
      <c r="B5" s="71"/>
      <c r="C5" s="111" t="s">
        <v>215</v>
      </c>
      <c r="D5" s="111" t="s">
        <v>215</v>
      </c>
      <c r="E5" s="109" t="s">
        <v>215</v>
      </c>
      <c r="F5" s="109" t="s">
        <v>215</v>
      </c>
      <c r="G5" s="109" t="s">
        <v>215</v>
      </c>
      <c r="H5" s="3"/>
      <c r="I5" s="111" t="s">
        <v>215</v>
      </c>
      <c r="J5" s="111" t="s">
        <v>215</v>
      </c>
      <c r="K5" s="109" t="s">
        <v>215</v>
      </c>
      <c r="L5" s="109" t="s">
        <v>215</v>
      </c>
      <c r="M5" s="109" t="s">
        <v>215</v>
      </c>
      <c r="N5" s="3"/>
      <c r="O5" s="3"/>
      <c r="P5" s="3"/>
      <c r="Q5" s="3"/>
      <c r="R5" s="3"/>
      <c r="S5" s="3"/>
    </row>
    <row r="6" spans="2:19" ht="12" customHeight="1" thickBot="1">
      <c r="B6" s="112"/>
      <c r="C6" s="113"/>
      <c r="D6" s="113"/>
      <c r="E6" s="115"/>
      <c r="F6" s="115"/>
      <c r="G6" s="115"/>
      <c r="H6" s="3"/>
      <c r="I6" s="113"/>
      <c r="J6" s="113"/>
      <c r="K6" s="115"/>
      <c r="L6" s="115"/>
      <c r="M6" s="115"/>
      <c r="N6" s="3"/>
      <c r="O6" s="3"/>
      <c r="P6" s="3"/>
      <c r="Q6" s="3"/>
      <c r="R6" s="3"/>
      <c r="S6" s="3"/>
    </row>
    <row r="7" spans="2:15" ht="12.75" customHeight="1">
      <c r="B7" s="38" t="s">
        <v>15</v>
      </c>
      <c r="C7" s="41">
        <v>4481</v>
      </c>
      <c r="D7" s="41">
        <v>1176</v>
      </c>
      <c r="E7" s="45">
        <v>856</v>
      </c>
      <c r="F7" s="45">
        <v>1071</v>
      </c>
      <c r="G7" s="45">
        <v>1378</v>
      </c>
      <c r="I7" s="134">
        <v>4604</v>
      </c>
      <c r="J7" s="134">
        <v>1174</v>
      </c>
      <c r="K7" s="45">
        <v>883</v>
      </c>
      <c r="L7" s="45">
        <v>1006</v>
      </c>
      <c r="M7" s="45">
        <v>1541</v>
      </c>
      <c r="O7" s="3"/>
    </row>
    <row r="8" spans="2:32" ht="12.75" customHeight="1">
      <c r="B8" s="38" t="s">
        <v>223</v>
      </c>
      <c r="C8" s="41">
        <v>106</v>
      </c>
      <c r="D8" s="41">
        <v>-22</v>
      </c>
      <c r="E8" s="45">
        <v>105</v>
      </c>
      <c r="F8" s="45">
        <v>13</v>
      </c>
      <c r="G8" s="45">
        <v>10</v>
      </c>
      <c r="H8" s="3"/>
      <c r="I8" s="41">
        <v>323</v>
      </c>
      <c r="J8" s="41">
        <v>-18</v>
      </c>
      <c r="K8" s="45">
        <v>201</v>
      </c>
      <c r="L8" s="45">
        <v>131</v>
      </c>
      <c r="M8" s="45">
        <v>10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78" t="s">
        <v>231</v>
      </c>
      <c r="C9" s="79">
        <v>4587</v>
      </c>
      <c r="D9" s="79">
        <v>1154</v>
      </c>
      <c r="E9" s="81">
        <v>961</v>
      </c>
      <c r="F9" s="81">
        <v>1084</v>
      </c>
      <c r="G9" s="81">
        <v>1388</v>
      </c>
      <c r="I9" s="79">
        <v>4927</v>
      </c>
      <c r="J9" s="79">
        <v>1156</v>
      </c>
      <c r="K9" s="81">
        <v>1084</v>
      </c>
      <c r="L9" s="81">
        <v>1137</v>
      </c>
      <c r="M9" s="81">
        <v>1551</v>
      </c>
      <c r="O9" s="3"/>
      <c r="AF9" s="3"/>
    </row>
    <row r="10" spans="2:32" ht="12.75" customHeight="1">
      <c r="B10" s="38" t="s">
        <v>21</v>
      </c>
      <c r="C10" s="41">
        <v>-1015</v>
      </c>
      <c r="D10" s="41">
        <v>-292</v>
      </c>
      <c r="E10" s="45">
        <v>-246</v>
      </c>
      <c r="F10" s="45">
        <v>-242</v>
      </c>
      <c r="G10" s="45">
        <v>-235</v>
      </c>
      <c r="I10" s="41">
        <v>-927</v>
      </c>
      <c r="J10" s="41">
        <v>-239</v>
      </c>
      <c r="K10" s="45">
        <v>-231</v>
      </c>
      <c r="L10" s="45">
        <v>-231</v>
      </c>
      <c r="M10" s="45">
        <v>-226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224</v>
      </c>
      <c r="C11" s="41">
        <v>-247</v>
      </c>
      <c r="D11" s="41">
        <v>-122</v>
      </c>
      <c r="E11" s="45">
        <v>-21</v>
      </c>
      <c r="F11" s="45">
        <v>51</v>
      </c>
      <c r="G11" s="45">
        <v>-155</v>
      </c>
      <c r="I11" s="41">
        <v>-436</v>
      </c>
      <c r="J11" s="41">
        <v>-234</v>
      </c>
      <c r="K11" s="45">
        <v>-19</v>
      </c>
      <c r="L11" s="45">
        <v>4</v>
      </c>
      <c r="M11" s="45">
        <v>-187.5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-1394</v>
      </c>
      <c r="D12" s="41">
        <v>-356</v>
      </c>
      <c r="E12" s="45">
        <v>-298.1</v>
      </c>
      <c r="F12" s="45">
        <v>-411.3</v>
      </c>
      <c r="G12" s="45">
        <v>-328.7</v>
      </c>
      <c r="I12" s="41">
        <v>-1177</v>
      </c>
      <c r="J12" s="41">
        <v>-310</v>
      </c>
      <c r="K12" s="45">
        <v>-260</v>
      </c>
      <c r="L12" s="45">
        <v>-313</v>
      </c>
      <c r="M12" s="45">
        <v>-294.5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22</v>
      </c>
      <c r="C13" s="41">
        <v>-250</v>
      </c>
      <c r="D13" s="41">
        <v>-90</v>
      </c>
      <c r="E13" s="45">
        <v>-57.3</v>
      </c>
      <c r="F13" s="45">
        <v>-54.2</v>
      </c>
      <c r="G13" s="45">
        <v>-48.8</v>
      </c>
      <c r="I13" s="41">
        <v>-259</v>
      </c>
      <c r="J13" s="41">
        <v>-85</v>
      </c>
      <c r="K13" s="45">
        <v>-52</v>
      </c>
      <c r="L13" s="45">
        <v>-53</v>
      </c>
      <c r="M13" s="45">
        <v>-66.8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29</v>
      </c>
      <c r="C14" s="41">
        <v>-655</v>
      </c>
      <c r="D14" s="41">
        <v>-169</v>
      </c>
      <c r="E14" s="45">
        <v>-162.8</v>
      </c>
      <c r="F14" s="45">
        <v>-161</v>
      </c>
      <c r="G14" s="45">
        <v>-162</v>
      </c>
      <c r="I14" s="41">
        <v>-635</v>
      </c>
      <c r="J14" s="41">
        <v>-172</v>
      </c>
      <c r="K14" s="45">
        <v>-147</v>
      </c>
      <c r="L14" s="45">
        <v>-147</v>
      </c>
      <c r="M14" s="45">
        <v>-169.3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216</v>
      </c>
      <c r="C15" s="41">
        <v>6</v>
      </c>
      <c r="D15" s="42">
        <v>0</v>
      </c>
      <c r="E15" s="45">
        <v>1</v>
      </c>
      <c r="F15" s="45">
        <v>3.65</v>
      </c>
      <c r="G15" s="45">
        <v>1.2</v>
      </c>
      <c r="I15" s="42">
        <v>-2</v>
      </c>
      <c r="J15" s="42">
        <v>-3</v>
      </c>
      <c r="K15" s="45">
        <v>0</v>
      </c>
      <c r="L15" s="45">
        <v>1</v>
      </c>
      <c r="M15" s="45">
        <v>-0.3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v>346</v>
      </c>
      <c r="D16" s="41">
        <v>106</v>
      </c>
      <c r="E16" s="45">
        <v>90.2</v>
      </c>
      <c r="F16" s="45">
        <v>78.2</v>
      </c>
      <c r="G16" s="45">
        <v>71.8</v>
      </c>
      <c r="I16" s="41">
        <v>288</v>
      </c>
      <c r="J16" s="41">
        <v>87</v>
      </c>
      <c r="K16" s="45">
        <v>65</v>
      </c>
      <c r="L16" s="45">
        <v>76</v>
      </c>
      <c r="M16" s="45">
        <v>59.4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47</v>
      </c>
      <c r="C17" s="41">
        <v>-398</v>
      </c>
      <c r="D17" s="41">
        <v>-13</v>
      </c>
      <c r="E17" s="45">
        <v>-98</v>
      </c>
      <c r="F17" s="45">
        <v>-100.4</v>
      </c>
      <c r="G17" s="45">
        <v>-186.6</v>
      </c>
      <c r="I17" s="41">
        <v>-321</v>
      </c>
      <c r="J17" s="41">
        <v>-17</v>
      </c>
      <c r="K17" s="45">
        <v>-92</v>
      </c>
      <c r="L17" s="45">
        <v>-83</v>
      </c>
      <c r="M17" s="45">
        <v>-128.7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8" t="s">
        <v>5</v>
      </c>
      <c r="C18" s="79">
        <v>-3607</v>
      </c>
      <c r="D18" s="79">
        <v>-936</v>
      </c>
      <c r="E18" s="81">
        <v>-792.0174778499998</v>
      </c>
      <c r="F18" s="81">
        <v>-836</v>
      </c>
      <c r="G18" s="81">
        <v>-1043</v>
      </c>
      <c r="I18" s="79">
        <v>-3469</v>
      </c>
      <c r="J18" s="79">
        <v>-973</v>
      </c>
      <c r="K18" s="81">
        <v>-736</v>
      </c>
      <c r="L18" s="81">
        <v>-746</v>
      </c>
      <c r="M18" s="81">
        <v>-1013.7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8" t="s">
        <v>52</v>
      </c>
      <c r="C19" s="79">
        <v>1995</v>
      </c>
      <c r="D19" s="79">
        <v>510</v>
      </c>
      <c r="E19" s="81">
        <v>415</v>
      </c>
      <c r="F19" s="81">
        <v>490</v>
      </c>
      <c r="G19" s="81">
        <v>580</v>
      </c>
      <c r="H19" s="106"/>
      <c r="I19" s="79">
        <v>2385</v>
      </c>
      <c r="J19" s="79">
        <v>422</v>
      </c>
      <c r="K19" s="81">
        <v>579</v>
      </c>
      <c r="L19" s="81">
        <v>622</v>
      </c>
      <c r="M19" s="81">
        <v>763</v>
      </c>
      <c r="N19" s="106"/>
      <c r="O19" s="3"/>
      <c r="AF19" s="3"/>
    </row>
    <row r="20" spans="2:32" ht="13.5" customHeight="1" thickBot="1">
      <c r="B20" s="78" t="s">
        <v>168</v>
      </c>
      <c r="C20" s="79">
        <v>980</v>
      </c>
      <c r="D20" s="79">
        <v>218</v>
      </c>
      <c r="E20" s="81">
        <v>169</v>
      </c>
      <c r="F20" s="81">
        <v>248</v>
      </c>
      <c r="G20" s="81">
        <v>345</v>
      </c>
      <c r="H20" s="3"/>
      <c r="I20" s="79">
        <v>1458</v>
      </c>
      <c r="J20" s="79">
        <v>183</v>
      </c>
      <c r="K20" s="81">
        <v>347</v>
      </c>
      <c r="L20" s="81">
        <v>391</v>
      </c>
      <c r="M20" s="81">
        <v>537</v>
      </c>
      <c r="N20" s="3"/>
      <c r="O20" s="3"/>
      <c r="P20" s="3"/>
      <c r="Q20" s="3"/>
      <c r="R20" s="3"/>
      <c r="S20" s="3"/>
      <c r="AE20" s="3"/>
      <c r="AF20" s="3"/>
    </row>
    <row r="21" spans="2:32" ht="12.75" customHeight="1">
      <c r="B21" s="51"/>
      <c r="C21" s="41"/>
      <c r="D21" s="41"/>
      <c r="E21" s="45"/>
      <c r="F21" s="45"/>
      <c r="G21" s="45"/>
      <c r="H21" s="3"/>
      <c r="I21" s="41"/>
      <c r="J21" s="41"/>
      <c r="K21" s="45"/>
      <c r="L21" s="45"/>
      <c r="M21" s="45"/>
      <c r="N21" s="3"/>
      <c r="O21" s="3"/>
      <c r="P21" s="3"/>
      <c r="Q21" s="3"/>
      <c r="R21" s="3"/>
      <c r="S21" s="3"/>
      <c r="AE21" s="3"/>
      <c r="AF21" s="3"/>
    </row>
    <row r="22" spans="2:32" ht="12.75" customHeight="1">
      <c r="B22" s="38" t="s">
        <v>239</v>
      </c>
      <c r="C22" s="41">
        <v>-30</v>
      </c>
      <c r="D22" s="41">
        <v>-174</v>
      </c>
      <c r="E22" s="45">
        <v>94</v>
      </c>
      <c r="F22" s="45">
        <v>181</v>
      </c>
      <c r="G22" s="45">
        <v>-131</v>
      </c>
      <c r="H22" s="3"/>
      <c r="I22" s="41">
        <v>-57</v>
      </c>
      <c r="J22" s="41">
        <v>-308</v>
      </c>
      <c r="K22" s="45">
        <v>203</v>
      </c>
      <c r="L22" s="45">
        <v>226</v>
      </c>
      <c r="M22" s="45">
        <v>-177</v>
      </c>
      <c r="N22" s="3"/>
      <c r="O22" s="3"/>
      <c r="P22" s="3"/>
      <c r="Q22" s="3"/>
      <c r="R22" s="3"/>
      <c r="S22" s="3"/>
      <c r="AE22" s="3"/>
      <c r="AF22" s="3"/>
    </row>
    <row r="23" spans="2:32" ht="15.75" customHeight="1">
      <c r="B23" s="51"/>
      <c r="C23" s="51"/>
      <c r="D23" s="51"/>
      <c r="E23" s="51"/>
      <c r="F23" s="5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AE23" s="3"/>
      <c r="AF23" s="3"/>
    </row>
    <row r="24" spans="2:30" s="121" customFormat="1" ht="12.75">
      <c r="B24" s="167"/>
      <c r="C24" s="167"/>
      <c r="D24" s="167"/>
      <c r="E24" s="167"/>
      <c r="F24" s="167"/>
      <c r="G24" s="3"/>
      <c r="H24" s="1"/>
      <c r="I24" s="3"/>
      <c r="J24" s="1"/>
      <c r="K24" s="1"/>
      <c r="L24" s="1"/>
      <c r="M24" s="1"/>
      <c r="N24" s="122"/>
      <c r="O24" s="122"/>
      <c r="P24" s="122"/>
      <c r="Q24" s="122"/>
      <c r="AC24" s="122"/>
      <c r="AD24" s="122"/>
    </row>
    <row r="25" spans="2:30" s="121" customFormat="1" ht="15.75" customHeight="1">
      <c r="B25" s="1"/>
      <c r="C25" s="23"/>
      <c r="D25" s="23"/>
      <c r="E25" s="23"/>
      <c r="F25" s="1"/>
      <c r="G25" s="179"/>
      <c r="H25" s="1"/>
      <c r="I25" s="179"/>
      <c r="J25" s="179"/>
      <c r="K25" s="179"/>
      <c r="L25" s="179"/>
      <c r="M25" s="179"/>
      <c r="N25" s="122"/>
      <c r="O25" s="122"/>
      <c r="P25" s="122"/>
      <c r="Q25" s="122"/>
      <c r="AC25" s="122"/>
      <c r="AD25" s="122"/>
    </row>
    <row r="26" spans="2:30" s="121" customFormat="1" ht="15.75" customHeight="1">
      <c r="B26" s="1"/>
      <c r="C26" s="23"/>
      <c r="D26" s="45"/>
      <c r="E26" s="23"/>
      <c r="F26" s="1"/>
      <c r="G26" s="179"/>
      <c r="H26" s="1"/>
      <c r="I26" s="179"/>
      <c r="J26" s="179"/>
      <c r="K26" s="179"/>
      <c r="L26" s="179"/>
      <c r="M26" s="179"/>
      <c r="N26" s="122"/>
      <c r="O26" s="122"/>
      <c r="P26" s="122"/>
      <c r="Q26" s="122"/>
      <c r="AC26" s="122"/>
      <c r="AD26" s="122"/>
    </row>
    <row r="27" spans="2:30" s="121" customFormat="1" ht="15.75" customHeight="1">
      <c r="B27" s="1"/>
      <c r="C27" s="23"/>
      <c r="D27" s="45"/>
      <c r="E27" s="23"/>
      <c r="F27" s="1"/>
      <c r="G27" s="1"/>
      <c r="H27" s="1"/>
      <c r="I27" s="1"/>
      <c r="J27" s="1"/>
      <c r="K27" s="1"/>
      <c r="L27" s="1"/>
      <c r="M27" s="1"/>
      <c r="N27" s="122"/>
      <c r="O27" s="122"/>
      <c r="P27" s="122"/>
      <c r="Q27" s="122"/>
      <c r="AC27" s="122"/>
      <c r="AD27" s="122"/>
    </row>
    <row r="28" spans="2:30" s="121" customFormat="1" ht="15.75" customHeight="1">
      <c r="B28" s="1"/>
      <c r="C28" s="23"/>
      <c r="D28" s="82"/>
      <c r="E28" s="23"/>
      <c r="F28" s="1"/>
      <c r="G28" s="1"/>
      <c r="H28" s="1"/>
      <c r="I28" s="1"/>
      <c r="J28" s="1"/>
      <c r="K28" s="1"/>
      <c r="L28" s="1"/>
      <c r="M28" s="1"/>
      <c r="N28" s="122"/>
      <c r="O28" s="122"/>
      <c r="P28" s="122"/>
      <c r="Q28" s="122"/>
      <c r="AC28" s="122"/>
      <c r="AD28" s="122"/>
    </row>
    <row r="29" spans="2:30" s="121" customFormat="1" ht="15.75" customHeight="1">
      <c r="B29" s="1"/>
      <c r="C29" s="23"/>
      <c r="D29" s="45"/>
      <c r="E29" s="23"/>
      <c r="F29" s="1"/>
      <c r="G29" s="1"/>
      <c r="H29" s="1"/>
      <c r="I29" s="1"/>
      <c r="J29" s="1"/>
      <c r="K29" s="1"/>
      <c r="L29" s="1"/>
      <c r="M29" s="1"/>
      <c r="N29" s="122"/>
      <c r="O29" s="122"/>
      <c r="P29" s="122"/>
      <c r="Q29" s="122"/>
      <c r="AC29" s="122"/>
      <c r="AD29" s="122"/>
    </row>
    <row r="30" spans="2:30" s="121" customFormat="1" ht="15.75" customHeight="1">
      <c r="B30" s="1"/>
      <c r="C30" s="23"/>
      <c r="D30" s="45"/>
      <c r="E30" s="23"/>
      <c r="F30" s="1"/>
      <c r="G30" s="1"/>
      <c r="H30" s="1"/>
      <c r="I30" s="1"/>
      <c r="J30" s="1"/>
      <c r="K30" s="1"/>
      <c r="L30" s="1"/>
      <c r="M30" s="1"/>
      <c r="N30" s="122"/>
      <c r="O30" s="122"/>
      <c r="P30" s="122"/>
      <c r="Q30" s="122"/>
      <c r="AC30" s="122"/>
      <c r="AD30" s="122"/>
    </row>
    <row r="31" spans="2:30" s="121" customFormat="1" ht="15.75" customHeight="1">
      <c r="B31" s="1"/>
      <c r="C31" s="23"/>
      <c r="D31" s="45"/>
      <c r="E31" s="23"/>
      <c r="F31" s="1"/>
      <c r="G31" s="1"/>
      <c r="H31" s="1"/>
      <c r="I31" s="1"/>
      <c r="J31" s="1"/>
      <c r="K31" s="1"/>
      <c r="L31" s="1"/>
      <c r="M31" s="1"/>
      <c r="N31" s="122"/>
      <c r="O31" s="122"/>
      <c r="P31" s="122"/>
      <c r="Q31" s="122"/>
      <c r="AC31" s="122"/>
      <c r="AD31" s="122"/>
    </row>
    <row r="32" spans="2:30" s="121" customFormat="1" ht="15.75" customHeight="1">
      <c r="B32" s="1"/>
      <c r="C32" s="23"/>
      <c r="D32" s="45"/>
      <c r="E32" s="23"/>
      <c r="F32" s="1"/>
      <c r="G32" s="1"/>
      <c r="H32" s="1"/>
      <c r="I32" s="1"/>
      <c r="J32" s="1"/>
      <c r="K32" s="1"/>
      <c r="L32" s="1"/>
      <c r="M32" s="1"/>
      <c r="N32" s="122"/>
      <c r="O32" s="122"/>
      <c r="P32" s="122"/>
      <c r="Q32" s="122"/>
      <c r="AC32" s="122"/>
      <c r="AD32" s="122"/>
    </row>
    <row r="33" spans="2:30" s="121" customFormat="1" ht="15.75" customHeight="1">
      <c r="B33" s="1"/>
      <c r="C33" s="23"/>
      <c r="D33" s="45"/>
      <c r="E33" s="23"/>
      <c r="F33" s="1"/>
      <c r="G33" s="1"/>
      <c r="H33" s="1"/>
      <c r="I33" s="1"/>
      <c r="J33" s="1"/>
      <c r="K33" s="1"/>
      <c r="L33" s="1"/>
      <c r="M33" s="1"/>
      <c r="N33" s="122"/>
      <c r="O33" s="122"/>
      <c r="P33" s="122"/>
      <c r="Q33" s="122"/>
      <c r="AC33" s="122"/>
      <c r="AD33" s="122"/>
    </row>
    <row r="34" spans="2:30" s="121" customFormat="1" ht="15.75" customHeight="1">
      <c r="B34" s="1"/>
      <c r="C34" s="23"/>
      <c r="D34" s="45"/>
      <c r="E34" s="23"/>
      <c r="F34" s="1"/>
      <c r="G34" s="1"/>
      <c r="H34" s="1"/>
      <c r="I34" s="1"/>
      <c r="J34" s="1"/>
      <c r="K34" s="1"/>
      <c r="L34" s="1"/>
      <c r="M34" s="1"/>
      <c r="N34" s="122"/>
      <c r="O34" s="122"/>
      <c r="P34" s="122"/>
      <c r="Q34" s="122"/>
      <c r="AC34" s="122"/>
      <c r="AD34" s="122"/>
    </row>
    <row r="35" spans="2:30" s="121" customFormat="1" ht="15.75" customHeight="1">
      <c r="B35" s="1"/>
      <c r="C35" s="23"/>
      <c r="D35" s="45"/>
      <c r="E35" s="23"/>
      <c r="F35" s="1"/>
      <c r="G35" s="1"/>
      <c r="H35" s="1"/>
      <c r="I35" s="1"/>
      <c r="J35" s="1"/>
      <c r="K35" s="1"/>
      <c r="L35" s="1"/>
      <c r="M35" s="1"/>
      <c r="N35" s="122"/>
      <c r="O35" s="122"/>
      <c r="P35" s="122"/>
      <c r="Q35" s="122"/>
      <c r="AC35" s="122"/>
      <c r="AD35" s="122"/>
    </row>
    <row r="36" spans="2:30" s="121" customFormat="1" ht="15.75" customHeight="1">
      <c r="B36" s="1"/>
      <c r="C36" s="23"/>
      <c r="D36" s="45"/>
      <c r="E36" s="23"/>
      <c r="F36" s="1"/>
      <c r="G36" s="1"/>
      <c r="H36" s="1"/>
      <c r="I36" s="1"/>
      <c r="J36" s="1"/>
      <c r="K36" s="1"/>
      <c r="L36" s="1"/>
      <c r="M36" s="1"/>
      <c r="N36" s="122"/>
      <c r="O36" s="122"/>
      <c r="P36" s="122"/>
      <c r="Q36" s="122"/>
      <c r="AC36" s="122"/>
      <c r="AD36" s="122"/>
    </row>
    <row r="37" spans="2:13" s="121" customFormat="1" ht="12.75">
      <c r="B37" s="1"/>
      <c r="C37" s="23"/>
      <c r="D37" s="82"/>
      <c r="E37" s="23"/>
      <c r="F37" s="1"/>
      <c r="G37" s="1"/>
      <c r="H37" s="1"/>
      <c r="I37" s="1"/>
      <c r="J37" s="1"/>
      <c r="K37" s="1"/>
      <c r="L37" s="1"/>
      <c r="M37" s="1"/>
    </row>
    <row r="38" spans="2:13" s="121" customFormat="1" ht="12.75">
      <c r="B38" s="1"/>
      <c r="C38" s="23"/>
      <c r="D38" s="82"/>
      <c r="E38" s="23"/>
      <c r="F38" s="1"/>
      <c r="G38" s="1"/>
      <c r="H38" s="1"/>
      <c r="I38" s="1"/>
      <c r="J38" s="1"/>
      <c r="K38" s="1"/>
      <c r="L38" s="1"/>
      <c r="M38" s="1"/>
    </row>
    <row r="39" spans="2:13" s="121" customFormat="1" ht="12.75">
      <c r="B39" s="1"/>
      <c r="C39" s="23"/>
      <c r="D39" s="82"/>
      <c r="E39" s="23"/>
      <c r="F39" s="1"/>
      <c r="G39" s="1"/>
      <c r="H39" s="1"/>
      <c r="I39" s="1"/>
      <c r="J39" s="1"/>
      <c r="K39" s="1"/>
      <c r="L39" s="1"/>
      <c r="M39" s="1"/>
    </row>
    <row r="40" spans="3:5" ht="12.75">
      <c r="C40" s="23"/>
      <c r="D40" s="45"/>
      <c r="E40" s="23"/>
    </row>
    <row r="41" spans="3:5" ht="12.75">
      <c r="C41" s="23"/>
      <c r="D41" s="45"/>
      <c r="E41" s="23"/>
    </row>
    <row r="42" spans="3:5" ht="12.75">
      <c r="C42" s="23"/>
      <c r="D42" s="23"/>
      <c r="E42" s="23"/>
    </row>
    <row r="43" spans="3:5" ht="12.75">
      <c r="C43" s="23"/>
      <c r="D43" s="23"/>
      <c r="E43" s="23"/>
    </row>
    <row r="48" spans="14:18" ht="12.75">
      <c r="N48" s="3"/>
      <c r="O48" s="3"/>
      <c r="P48" s="3"/>
      <c r="Q48" s="3"/>
      <c r="R48" s="3"/>
    </row>
    <row r="49" spans="14:18" ht="12.75">
      <c r="N49" s="3"/>
      <c r="O49" s="3"/>
      <c r="P49" s="3"/>
      <c r="Q49" s="3"/>
      <c r="R49" s="3"/>
    </row>
    <row r="50" spans="14:18" ht="12.75">
      <c r="N50" s="3"/>
      <c r="O50" s="3"/>
      <c r="P50" s="3"/>
      <c r="Q50" s="3"/>
      <c r="R50" s="3"/>
    </row>
  </sheetData>
  <sheetProtection/>
  <conditionalFormatting sqref="I30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J30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G30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3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F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6.421875" style="1" customWidth="1"/>
    <col min="4" max="4" width="16.140625" style="1" customWidth="1"/>
    <col min="5" max="6" width="17.57421875" style="1" customWidth="1"/>
    <col min="7" max="23" width="17.7109375" style="1" customWidth="1"/>
    <col min="24" max="28" width="17.7109375" style="1" hidden="1" customWidth="1"/>
    <col min="29" max="16384" width="9.140625" style="1" customWidth="1"/>
  </cols>
  <sheetData>
    <row r="1" spans="2:6" ht="23.25" customHeight="1">
      <c r="B1" s="33" t="s">
        <v>212</v>
      </c>
      <c r="C1" s="33"/>
      <c r="D1" s="33"/>
      <c r="E1" s="33"/>
      <c r="F1" s="33"/>
    </row>
    <row r="2" spans="2:13" ht="15.75" customHeight="1">
      <c r="B2" s="34"/>
      <c r="C2" s="34"/>
      <c r="D2" s="34"/>
      <c r="E2" s="35"/>
      <c r="F2" s="35"/>
      <c r="G2" s="35"/>
      <c r="I2" s="35"/>
      <c r="J2" s="35"/>
      <c r="K2" s="35"/>
      <c r="L2" s="35"/>
      <c r="M2" s="35"/>
    </row>
    <row r="3" spans="2:6" ht="12.75">
      <c r="B3" s="2"/>
      <c r="C3" s="2"/>
      <c r="D3" s="2"/>
      <c r="E3" s="2"/>
      <c r="F3" s="2"/>
    </row>
    <row r="4" spans="2:19" ht="75.75" customHeight="1">
      <c r="B4" s="73" t="s">
        <v>28</v>
      </c>
      <c r="C4" s="75">
        <v>2019</v>
      </c>
      <c r="D4" s="75" t="s">
        <v>284</v>
      </c>
      <c r="E4" s="120" t="s">
        <v>276</v>
      </c>
      <c r="F4" s="120" t="s">
        <v>273</v>
      </c>
      <c r="G4" s="120" t="s">
        <v>253</v>
      </c>
      <c r="H4" s="3"/>
      <c r="I4" s="75">
        <v>2018</v>
      </c>
      <c r="J4" s="75" t="s">
        <v>243</v>
      </c>
      <c r="K4" s="120" t="s">
        <v>214</v>
      </c>
      <c r="L4" s="120" t="s">
        <v>210</v>
      </c>
      <c r="M4" s="120" t="s">
        <v>198</v>
      </c>
      <c r="N4" s="3"/>
      <c r="O4" s="3"/>
      <c r="P4" s="3"/>
      <c r="Q4" s="3"/>
      <c r="R4" s="3"/>
      <c r="S4" s="3"/>
    </row>
    <row r="5" spans="2:19" ht="12" customHeight="1">
      <c r="B5" s="71"/>
      <c r="C5" s="111" t="s">
        <v>215</v>
      </c>
      <c r="D5" s="111" t="s">
        <v>215</v>
      </c>
      <c r="E5" s="109" t="s">
        <v>215</v>
      </c>
      <c r="F5" s="109" t="s">
        <v>215</v>
      </c>
      <c r="G5" s="109" t="s">
        <v>215</v>
      </c>
      <c r="H5" s="3"/>
      <c r="I5" s="111" t="s">
        <v>215</v>
      </c>
      <c r="J5" s="111" t="s">
        <v>215</v>
      </c>
      <c r="K5" s="109" t="s">
        <v>215</v>
      </c>
      <c r="L5" s="109" t="s">
        <v>215</v>
      </c>
      <c r="M5" s="109" t="s">
        <v>215</v>
      </c>
      <c r="N5" s="3"/>
      <c r="O5" s="3"/>
      <c r="P5" s="3"/>
      <c r="Q5" s="3"/>
      <c r="R5" s="3"/>
      <c r="S5" s="3"/>
    </row>
    <row r="6" spans="2:19" ht="12" customHeight="1" thickBot="1">
      <c r="B6" s="112"/>
      <c r="C6" s="113"/>
      <c r="D6" s="113"/>
      <c r="E6" s="115"/>
      <c r="F6" s="115"/>
      <c r="G6" s="115"/>
      <c r="H6" s="103"/>
      <c r="I6" s="113"/>
      <c r="J6" s="113"/>
      <c r="K6" s="115"/>
      <c r="L6" s="115"/>
      <c r="M6" s="115"/>
      <c r="N6" s="103"/>
      <c r="O6" s="3"/>
      <c r="P6" s="3"/>
      <c r="Q6" s="3"/>
      <c r="R6" s="3"/>
      <c r="S6" s="3"/>
    </row>
    <row r="7" spans="2:15" ht="12.75" customHeight="1">
      <c r="B7" s="38" t="s">
        <v>15</v>
      </c>
      <c r="C7" s="41">
        <v>1605</v>
      </c>
      <c r="D7" s="41">
        <v>531</v>
      </c>
      <c r="E7" s="45">
        <v>202.49</v>
      </c>
      <c r="F7" s="45">
        <v>280</v>
      </c>
      <c r="G7" s="45">
        <v>593</v>
      </c>
      <c r="I7" s="134">
        <v>1617</v>
      </c>
      <c r="J7" s="134">
        <v>533</v>
      </c>
      <c r="K7" s="45">
        <v>196</v>
      </c>
      <c r="L7" s="45">
        <v>228</v>
      </c>
      <c r="M7" s="45">
        <v>660</v>
      </c>
      <c r="O7" s="3"/>
    </row>
    <row r="8" spans="2:32" ht="12.75" customHeight="1">
      <c r="B8" s="38" t="s">
        <v>223</v>
      </c>
      <c r="C8" s="41">
        <v>960</v>
      </c>
      <c r="D8" s="41">
        <v>314</v>
      </c>
      <c r="E8" s="45">
        <v>108</v>
      </c>
      <c r="F8" s="45">
        <v>178</v>
      </c>
      <c r="G8" s="45">
        <v>359</v>
      </c>
      <c r="H8" s="3"/>
      <c r="I8" s="41">
        <v>770</v>
      </c>
      <c r="J8" s="41">
        <v>288</v>
      </c>
      <c r="K8" s="45">
        <v>106</v>
      </c>
      <c r="L8" s="45">
        <v>119</v>
      </c>
      <c r="M8" s="45">
        <v>258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78" t="s">
        <v>231</v>
      </c>
      <c r="C9" s="79">
        <v>2565</v>
      </c>
      <c r="D9" s="79">
        <v>845</v>
      </c>
      <c r="E9" s="81">
        <v>310.49</v>
      </c>
      <c r="F9" s="81">
        <v>458</v>
      </c>
      <c r="G9" s="81">
        <v>952</v>
      </c>
      <c r="I9" s="79">
        <v>2387</v>
      </c>
      <c r="J9" s="79">
        <v>821</v>
      </c>
      <c r="K9" s="81">
        <v>302</v>
      </c>
      <c r="L9" s="81">
        <v>347</v>
      </c>
      <c r="M9" s="81">
        <v>918</v>
      </c>
      <c r="O9" s="3"/>
      <c r="AF9" s="3"/>
    </row>
    <row r="10" spans="2:32" ht="12.75" customHeight="1">
      <c r="B10" s="38" t="s">
        <v>21</v>
      </c>
      <c r="C10" s="41">
        <v>-707</v>
      </c>
      <c r="D10" s="41">
        <v>-316</v>
      </c>
      <c r="E10" s="45">
        <v>-87</v>
      </c>
      <c r="F10" s="45">
        <v>-100</v>
      </c>
      <c r="G10" s="45">
        <v>-204</v>
      </c>
      <c r="I10" s="41">
        <v>-472</v>
      </c>
      <c r="J10" s="41">
        <v>-158</v>
      </c>
      <c r="K10" s="45">
        <v>-94</v>
      </c>
      <c r="L10" s="45">
        <v>-94</v>
      </c>
      <c r="M10" s="45">
        <v>-127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224</v>
      </c>
      <c r="C11" s="41">
        <v>-1119</v>
      </c>
      <c r="D11" s="41">
        <v>-368</v>
      </c>
      <c r="E11" s="45">
        <v>-131.8</v>
      </c>
      <c r="F11" s="45">
        <v>-199</v>
      </c>
      <c r="G11" s="45">
        <v>-420</v>
      </c>
      <c r="I11" s="41">
        <v>-1034</v>
      </c>
      <c r="J11" s="41">
        <v>-382</v>
      </c>
      <c r="K11" s="45">
        <v>-119</v>
      </c>
      <c r="L11" s="45">
        <v>-150</v>
      </c>
      <c r="M11" s="45">
        <v>-382.7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-219</v>
      </c>
      <c r="D12" s="41">
        <v>-58</v>
      </c>
      <c r="E12" s="45">
        <v>-51.3</v>
      </c>
      <c r="F12" s="45">
        <v>-56</v>
      </c>
      <c r="G12" s="45">
        <v>-54</v>
      </c>
      <c r="I12" s="41">
        <v>-205</v>
      </c>
      <c r="J12" s="41">
        <v>-52</v>
      </c>
      <c r="K12" s="45">
        <v>-48</v>
      </c>
      <c r="L12" s="45">
        <v>-55</v>
      </c>
      <c r="M12" s="45">
        <v>-50.2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22</v>
      </c>
      <c r="C13" s="41">
        <v>-195</v>
      </c>
      <c r="D13" s="41">
        <v>-55</v>
      </c>
      <c r="E13" s="45">
        <v>-54.3</v>
      </c>
      <c r="F13" s="45">
        <v>-48</v>
      </c>
      <c r="G13" s="45">
        <v>-38</v>
      </c>
      <c r="I13" s="41">
        <v>-191</v>
      </c>
      <c r="J13" s="41">
        <v>-53</v>
      </c>
      <c r="K13" s="45">
        <v>-55</v>
      </c>
      <c r="L13" s="45">
        <v>-46</v>
      </c>
      <c r="M13" s="45">
        <v>-37.1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29</v>
      </c>
      <c r="C14" s="41">
        <v>0</v>
      </c>
      <c r="D14" s="41">
        <v>0</v>
      </c>
      <c r="E14" s="45">
        <v>0</v>
      </c>
      <c r="F14" s="45">
        <v>0</v>
      </c>
      <c r="G14" s="45">
        <v>0</v>
      </c>
      <c r="I14" s="41">
        <v>0</v>
      </c>
      <c r="J14" s="41">
        <v>0</v>
      </c>
      <c r="K14" s="45">
        <v>0</v>
      </c>
      <c r="L14" s="45">
        <v>0</v>
      </c>
      <c r="M14" s="45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216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I15" s="42">
        <v>16</v>
      </c>
      <c r="J15" s="42">
        <v>16</v>
      </c>
      <c r="K15" s="47">
        <v>0</v>
      </c>
      <c r="L15" s="47">
        <v>0</v>
      </c>
      <c r="M15" s="47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v>0</v>
      </c>
      <c r="D16" s="41">
        <v>0</v>
      </c>
      <c r="E16" s="45">
        <v>0</v>
      </c>
      <c r="F16" s="45">
        <v>0</v>
      </c>
      <c r="G16" s="45">
        <v>0</v>
      </c>
      <c r="I16" s="41">
        <v>1</v>
      </c>
      <c r="J16" s="41">
        <v>0</v>
      </c>
      <c r="K16" s="45">
        <v>0</v>
      </c>
      <c r="L16" s="45">
        <v>0</v>
      </c>
      <c r="M16" s="45">
        <v>0.8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47</v>
      </c>
      <c r="C17" s="41">
        <v>-176</v>
      </c>
      <c r="D17" s="41">
        <v>49</v>
      </c>
      <c r="E17" s="45">
        <v>-92.6</v>
      </c>
      <c r="F17" s="45">
        <v>-93</v>
      </c>
      <c r="G17" s="45">
        <v>-39</v>
      </c>
      <c r="I17" s="41">
        <v>-186</v>
      </c>
      <c r="J17" s="41">
        <v>-62</v>
      </c>
      <c r="K17" s="45">
        <v>-46</v>
      </c>
      <c r="L17" s="45">
        <v>-31</v>
      </c>
      <c r="M17" s="45">
        <v>-48.1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8" t="s">
        <v>5</v>
      </c>
      <c r="C18" s="79">
        <v>-2416</v>
      </c>
      <c r="D18" s="79">
        <v>-748</v>
      </c>
      <c r="E18" s="81">
        <v>-416.95539670999995</v>
      </c>
      <c r="F18" s="81">
        <v>-496</v>
      </c>
      <c r="G18" s="81">
        <v>-755</v>
      </c>
      <c r="I18" s="79">
        <v>-2072</v>
      </c>
      <c r="J18" s="79">
        <v>-691</v>
      </c>
      <c r="K18" s="81">
        <v>-362</v>
      </c>
      <c r="L18" s="81">
        <v>-375</v>
      </c>
      <c r="M18" s="81">
        <v>-644.3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8" t="s">
        <v>52</v>
      </c>
      <c r="C19" s="79">
        <v>856</v>
      </c>
      <c r="D19" s="79">
        <v>413</v>
      </c>
      <c r="E19" s="81">
        <v>-19</v>
      </c>
      <c r="F19" s="81">
        <v>62</v>
      </c>
      <c r="G19" s="81">
        <v>401</v>
      </c>
      <c r="H19" s="106"/>
      <c r="I19" s="79">
        <v>788</v>
      </c>
      <c r="J19" s="79">
        <v>288</v>
      </c>
      <c r="K19" s="81">
        <v>34</v>
      </c>
      <c r="L19" s="81">
        <v>65</v>
      </c>
      <c r="M19" s="81">
        <v>401</v>
      </c>
      <c r="N19" s="106"/>
      <c r="O19" s="3"/>
      <c r="AF19" s="3"/>
    </row>
    <row r="20" spans="2:32" ht="13.5" customHeight="1" thickBot="1">
      <c r="B20" s="78" t="s">
        <v>168</v>
      </c>
      <c r="C20" s="79">
        <v>149</v>
      </c>
      <c r="D20" s="79">
        <v>97</v>
      </c>
      <c r="E20" s="81">
        <v>-106</v>
      </c>
      <c r="F20" s="81">
        <v>-39</v>
      </c>
      <c r="G20" s="81">
        <v>197</v>
      </c>
      <c r="H20" s="3"/>
      <c r="I20" s="79">
        <v>316</v>
      </c>
      <c r="J20" s="79">
        <v>129</v>
      </c>
      <c r="K20" s="81">
        <v>-60</v>
      </c>
      <c r="L20" s="81">
        <v>-28</v>
      </c>
      <c r="M20" s="81">
        <v>274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38"/>
      <c r="C21" s="38"/>
      <c r="D21" s="38"/>
      <c r="E21" s="38"/>
      <c r="F21" s="38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38"/>
      <c r="D22" s="38"/>
      <c r="E22" s="123"/>
      <c r="F22" s="38"/>
      <c r="O22" s="3"/>
      <c r="P22" s="3"/>
      <c r="Q22" s="3"/>
      <c r="R22" s="3"/>
      <c r="S22" s="3"/>
      <c r="AE22" s="3"/>
      <c r="AF22" s="3"/>
    </row>
    <row r="23" spans="2:32" ht="15.75" customHeight="1">
      <c r="B23" s="38"/>
      <c r="C23" s="38"/>
      <c r="D23" s="38"/>
      <c r="E23" s="268"/>
      <c r="F23" s="38"/>
      <c r="O23" s="3"/>
      <c r="P23" s="3"/>
      <c r="Q23" s="3"/>
      <c r="R23" s="3"/>
      <c r="S23" s="3"/>
      <c r="AE23" s="3"/>
      <c r="AF23" s="3"/>
    </row>
    <row r="24" spans="2:32" s="121" customFormat="1" ht="15.75" customHeight="1">
      <c r="B24" s="123"/>
      <c r="C24" s="123"/>
      <c r="D24" s="123"/>
      <c r="E24" s="123"/>
      <c r="F24" s="123"/>
      <c r="O24" s="122"/>
      <c r="P24" s="122"/>
      <c r="Q24" s="122"/>
      <c r="R24" s="122"/>
      <c r="S24" s="122"/>
      <c r="AE24" s="122"/>
      <c r="AF24" s="122"/>
    </row>
    <row r="25" spans="2:32" s="121" customFormat="1" ht="15.75" customHeight="1">
      <c r="B25" s="123"/>
      <c r="C25" s="45"/>
      <c r="D25" s="123"/>
      <c r="E25" s="123"/>
      <c r="F25" s="45"/>
      <c r="O25" s="122"/>
      <c r="P25" s="122"/>
      <c r="Q25" s="122"/>
      <c r="R25" s="122"/>
      <c r="S25" s="122"/>
      <c r="AE25" s="122"/>
      <c r="AF25" s="122"/>
    </row>
    <row r="26" spans="2:32" s="121" customFormat="1" ht="15.75" customHeight="1">
      <c r="B26" s="124"/>
      <c r="C26" s="45"/>
      <c r="D26" s="289"/>
      <c r="E26" s="124"/>
      <c r="F26" s="124"/>
      <c r="G26" s="127"/>
      <c r="I26" s="127"/>
      <c r="J26" s="127"/>
      <c r="K26" s="119"/>
      <c r="L26" s="127"/>
      <c r="M26" s="119"/>
      <c r="O26" s="122"/>
      <c r="P26" s="122"/>
      <c r="Q26" s="122"/>
      <c r="R26" s="122"/>
      <c r="S26" s="122"/>
      <c r="AE26" s="122"/>
      <c r="AF26" s="122"/>
    </row>
    <row r="27" spans="2:32" s="121" customFormat="1" ht="15.75" customHeight="1">
      <c r="B27" s="124"/>
      <c r="C27" s="82"/>
      <c r="D27" s="289"/>
      <c r="E27" s="124"/>
      <c r="F27" s="124"/>
      <c r="G27" s="128"/>
      <c r="I27" s="128"/>
      <c r="J27" s="128"/>
      <c r="K27" s="128"/>
      <c r="L27" s="128"/>
      <c r="M27" s="128"/>
      <c r="O27" s="122"/>
      <c r="P27" s="122"/>
      <c r="Q27" s="122"/>
      <c r="R27" s="122"/>
      <c r="S27" s="122"/>
      <c r="AE27" s="122"/>
      <c r="AF27" s="122"/>
    </row>
    <row r="28" spans="2:32" s="121" customFormat="1" ht="15.75" customHeight="1">
      <c r="B28" s="124"/>
      <c r="C28" s="45"/>
      <c r="D28" s="289"/>
      <c r="E28" s="124"/>
      <c r="F28" s="124"/>
      <c r="G28" s="127"/>
      <c r="I28" s="127"/>
      <c r="J28" s="127"/>
      <c r="K28" s="119"/>
      <c r="L28" s="127"/>
      <c r="M28" s="119"/>
      <c r="O28" s="122"/>
      <c r="P28" s="122"/>
      <c r="Q28" s="122"/>
      <c r="R28" s="122"/>
      <c r="S28" s="122"/>
      <c r="AE28" s="122"/>
      <c r="AF28" s="122"/>
    </row>
    <row r="29" spans="2:32" s="121" customFormat="1" ht="15.75" customHeight="1">
      <c r="B29" s="124"/>
      <c r="C29" s="45"/>
      <c r="D29" s="289"/>
      <c r="E29" s="124"/>
      <c r="F29" s="124"/>
      <c r="G29" s="128"/>
      <c r="I29" s="128"/>
      <c r="J29" s="128"/>
      <c r="K29" s="128"/>
      <c r="L29" s="128"/>
      <c r="M29" s="128"/>
      <c r="O29" s="122"/>
      <c r="P29" s="122"/>
      <c r="Q29" s="122"/>
      <c r="R29" s="122"/>
      <c r="S29" s="122"/>
      <c r="AE29" s="122"/>
      <c r="AF29" s="122"/>
    </row>
    <row r="30" spans="2:32" s="121" customFormat="1" ht="15.75" customHeight="1">
      <c r="B30" s="124"/>
      <c r="C30" s="45"/>
      <c r="D30" s="289"/>
      <c r="E30" s="124"/>
      <c r="F30" s="124"/>
      <c r="G30" s="127"/>
      <c r="I30" s="127"/>
      <c r="J30" s="127"/>
      <c r="K30" s="119"/>
      <c r="L30" s="127"/>
      <c r="M30" s="119"/>
      <c r="O30" s="122"/>
      <c r="P30" s="122"/>
      <c r="Q30" s="122"/>
      <c r="R30" s="122"/>
      <c r="S30" s="122"/>
      <c r="AE30" s="122"/>
      <c r="AF30" s="122"/>
    </row>
    <row r="31" spans="2:32" s="121" customFormat="1" ht="15.75" customHeight="1">
      <c r="B31" s="124"/>
      <c r="C31" s="45"/>
      <c r="D31" s="289"/>
      <c r="E31" s="124"/>
      <c r="F31" s="124"/>
      <c r="G31" s="127"/>
      <c r="I31" s="127"/>
      <c r="J31" s="127"/>
      <c r="K31" s="119"/>
      <c r="L31" s="127"/>
      <c r="M31" s="119"/>
      <c r="O31" s="122"/>
      <c r="P31" s="122"/>
      <c r="Q31" s="122"/>
      <c r="R31" s="122"/>
      <c r="S31" s="122"/>
      <c r="AE31" s="122"/>
      <c r="AF31" s="122"/>
    </row>
    <row r="32" spans="2:32" s="121" customFormat="1" ht="15.75" customHeight="1">
      <c r="B32" s="124"/>
      <c r="C32" s="45"/>
      <c r="D32" s="289"/>
      <c r="E32" s="124"/>
      <c r="F32" s="124"/>
      <c r="G32" s="122"/>
      <c r="I32" s="122"/>
      <c r="J32" s="122"/>
      <c r="K32" s="122"/>
      <c r="L32" s="122"/>
      <c r="M32" s="122"/>
      <c r="O32" s="122"/>
      <c r="P32" s="122"/>
      <c r="Q32" s="122"/>
      <c r="R32" s="122"/>
      <c r="S32" s="122"/>
      <c r="AE32" s="122"/>
      <c r="AF32" s="122"/>
    </row>
    <row r="33" spans="2:32" s="121" customFormat="1" ht="15.75" customHeight="1">
      <c r="B33" s="124"/>
      <c r="C33" s="45"/>
      <c r="D33" s="289"/>
      <c r="E33" s="124"/>
      <c r="F33" s="124"/>
      <c r="G33" s="122"/>
      <c r="I33" s="122"/>
      <c r="J33" s="122"/>
      <c r="K33" s="122"/>
      <c r="L33" s="122"/>
      <c r="M33" s="122"/>
      <c r="O33" s="122"/>
      <c r="P33" s="122"/>
      <c r="Q33" s="122"/>
      <c r="R33" s="122"/>
      <c r="S33" s="122"/>
      <c r="AE33" s="122"/>
      <c r="AF33" s="122"/>
    </row>
    <row r="34" spans="2:32" s="121" customFormat="1" ht="15.75" customHeight="1">
      <c r="B34" s="124"/>
      <c r="C34" s="45"/>
      <c r="D34" s="289"/>
      <c r="E34" s="124"/>
      <c r="F34" s="124"/>
      <c r="G34" s="122"/>
      <c r="I34" s="122"/>
      <c r="J34" s="122"/>
      <c r="K34" s="122"/>
      <c r="L34" s="122"/>
      <c r="M34" s="122"/>
      <c r="O34" s="122"/>
      <c r="P34" s="122"/>
      <c r="Q34" s="122"/>
      <c r="R34" s="122"/>
      <c r="S34" s="122"/>
      <c r="AE34" s="122"/>
      <c r="AF34" s="122"/>
    </row>
    <row r="35" spans="2:32" s="121" customFormat="1" ht="15.75" customHeight="1">
      <c r="B35" s="124"/>
      <c r="C35" s="45"/>
      <c r="D35" s="289"/>
      <c r="E35" s="124"/>
      <c r="F35" s="124"/>
      <c r="G35" s="125"/>
      <c r="I35" s="125"/>
      <c r="J35" s="125"/>
      <c r="K35" s="125"/>
      <c r="L35" s="125"/>
      <c r="M35" s="125"/>
      <c r="O35" s="122"/>
      <c r="P35" s="122"/>
      <c r="Q35" s="122"/>
      <c r="R35" s="122"/>
      <c r="S35" s="122"/>
      <c r="AE35" s="122"/>
      <c r="AF35" s="122"/>
    </row>
    <row r="36" spans="2:32" s="121" customFormat="1" ht="15.75" customHeight="1">
      <c r="B36" s="124"/>
      <c r="C36" s="82"/>
      <c r="D36" s="289"/>
      <c r="E36" s="124"/>
      <c r="F36" s="124"/>
      <c r="G36" s="122"/>
      <c r="I36" s="122"/>
      <c r="J36" s="122"/>
      <c r="K36" s="122"/>
      <c r="L36" s="122"/>
      <c r="M36" s="122"/>
      <c r="O36" s="122"/>
      <c r="P36" s="122"/>
      <c r="Q36" s="122"/>
      <c r="R36" s="122"/>
      <c r="S36" s="122"/>
      <c r="AE36" s="122"/>
      <c r="AF36" s="122"/>
    </row>
    <row r="37" spans="2:32" s="121" customFormat="1" ht="15.75" customHeight="1">
      <c r="B37" s="123"/>
      <c r="C37" s="82"/>
      <c r="D37" s="123"/>
      <c r="E37" s="123"/>
      <c r="F37" s="123"/>
      <c r="G37" s="122"/>
      <c r="I37" s="122"/>
      <c r="J37" s="122"/>
      <c r="K37" s="122"/>
      <c r="L37" s="122"/>
      <c r="M37" s="122"/>
      <c r="O37" s="122"/>
      <c r="P37" s="122"/>
      <c r="Q37" s="122"/>
      <c r="R37" s="122"/>
      <c r="S37" s="122"/>
      <c r="AE37" s="122"/>
      <c r="AF37" s="122"/>
    </row>
    <row r="38" spans="2:32" s="121" customFormat="1" ht="15.75" customHeight="1">
      <c r="B38" s="126"/>
      <c r="C38" s="82"/>
      <c r="D38" s="126"/>
      <c r="E38" s="126"/>
      <c r="F38" s="126"/>
      <c r="AE38" s="122"/>
      <c r="AF38" s="122"/>
    </row>
    <row r="39" spans="2:32" s="121" customFormat="1" ht="15.75" customHeight="1">
      <c r="B39" s="129"/>
      <c r="C39" s="45"/>
      <c r="D39" s="129"/>
      <c r="E39" s="129"/>
      <c r="F39" s="129"/>
      <c r="O39" s="122"/>
      <c r="P39" s="122"/>
      <c r="Q39" s="122"/>
      <c r="R39" s="122"/>
      <c r="S39" s="122"/>
      <c r="AE39" s="122"/>
      <c r="AF39" s="122"/>
    </row>
    <row r="40" spans="2:32" ht="15.75" customHeight="1">
      <c r="B40" s="65"/>
      <c r="C40" s="45"/>
      <c r="D40" s="65"/>
      <c r="E40" s="65"/>
      <c r="F40" s="65"/>
      <c r="AE40" s="3"/>
      <c r="AF40" s="3"/>
    </row>
    <row r="41" spans="3:4" ht="12.75">
      <c r="C41" s="19"/>
      <c r="D41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9.00390625" style="1" customWidth="1"/>
    <col min="4" max="4" width="18.421875" style="1" customWidth="1"/>
    <col min="5" max="23" width="17.7109375" style="1" customWidth="1"/>
    <col min="24" max="28" width="17.7109375" style="1" hidden="1" customWidth="1"/>
    <col min="29" max="16384" width="9.140625" style="1" customWidth="1"/>
  </cols>
  <sheetData>
    <row r="1" spans="2:6" ht="23.25" customHeight="1">
      <c r="B1" s="33" t="s">
        <v>212</v>
      </c>
      <c r="C1" s="33"/>
      <c r="D1" s="33"/>
      <c r="E1" s="33"/>
      <c r="F1" s="33"/>
    </row>
    <row r="2" spans="2:13" ht="15.75" customHeight="1">
      <c r="B2" s="34"/>
      <c r="C2" s="34"/>
      <c r="D2" s="34"/>
      <c r="E2" s="35"/>
      <c r="F2" s="35"/>
      <c r="G2" s="35"/>
      <c r="I2" s="35"/>
      <c r="J2" s="35"/>
      <c r="K2" s="35"/>
      <c r="L2" s="35"/>
      <c r="M2" s="35"/>
    </row>
    <row r="3" spans="2:6" ht="12.75">
      <c r="B3" s="2"/>
      <c r="C3" s="2"/>
      <c r="D3" s="2"/>
      <c r="E3" s="2"/>
      <c r="F3" s="2"/>
    </row>
    <row r="4" spans="2:19" ht="75.75" customHeight="1">
      <c r="B4" s="73" t="s">
        <v>184</v>
      </c>
      <c r="C4" s="75">
        <v>2019</v>
      </c>
      <c r="D4" s="75" t="s">
        <v>284</v>
      </c>
      <c r="E4" s="120" t="s">
        <v>276</v>
      </c>
      <c r="F4" s="120" t="s">
        <v>273</v>
      </c>
      <c r="G4" s="120" t="s">
        <v>253</v>
      </c>
      <c r="H4" s="3"/>
      <c r="I4" s="75">
        <v>2018</v>
      </c>
      <c r="J4" s="75" t="s">
        <v>243</v>
      </c>
      <c r="K4" s="120" t="s">
        <v>214</v>
      </c>
      <c r="L4" s="120" t="s">
        <v>210</v>
      </c>
      <c r="M4" s="120" t="s">
        <v>198</v>
      </c>
      <c r="N4" s="3"/>
      <c r="O4" s="3"/>
      <c r="P4" s="3"/>
      <c r="Q4" s="3"/>
      <c r="R4" s="3"/>
      <c r="S4" s="3"/>
    </row>
    <row r="5" spans="2:19" ht="12" customHeight="1">
      <c r="B5" s="71"/>
      <c r="C5" s="111" t="s">
        <v>215</v>
      </c>
      <c r="D5" s="111" t="s">
        <v>215</v>
      </c>
      <c r="E5" s="109" t="s">
        <v>215</v>
      </c>
      <c r="F5" s="109" t="s">
        <v>215</v>
      </c>
      <c r="G5" s="109" t="s">
        <v>215</v>
      </c>
      <c r="H5" s="3"/>
      <c r="I5" s="111" t="s">
        <v>215</v>
      </c>
      <c r="J5" s="111" t="s">
        <v>215</v>
      </c>
      <c r="K5" s="109" t="s">
        <v>215</v>
      </c>
      <c r="L5" s="109" t="s">
        <v>215</v>
      </c>
      <c r="M5" s="109" t="s">
        <v>215</v>
      </c>
      <c r="N5" s="3"/>
      <c r="O5" s="3"/>
      <c r="P5" s="3"/>
      <c r="Q5" s="3"/>
      <c r="R5" s="3"/>
      <c r="S5" s="3"/>
    </row>
    <row r="6" spans="2:19" ht="12" customHeight="1" thickBot="1">
      <c r="B6" s="112"/>
      <c r="C6" s="114"/>
      <c r="D6" s="114"/>
      <c r="E6" s="115"/>
      <c r="F6" s="115"/>
      <c r="G6" s="115"/>
      <c r="H6" s="103"/>
      <c r="I6" s="114"/>
      <c r="J6" s="114"/>
      <c r="K6" s="115"/>
      <c r="L6" s="115"/>
      <c r="M6" s="115"/>
      <c r="N6" s="103"/>
      <c r="O6" s="3"/>
      <c r="P6" s="3"/>
      <c r="Q6" s="3"/>
      <c r="R6" s="3"/>
      <c r="S6" s="3"/>
    </row>
    <row r="7" spans="2:15" ht="12.75" customHeight="1">
      <c r="B7" s="38" t="s">
        <v>15</v>
      </c>
      <c r="C7" s="41">
        <v>170</v>
      </c>
      <c r="D7" s="41">
        <v>80</v>
      </c>
      <c r="E7" s="45">
        <v>40</v>
      </c>
      <c r="F7" s="45">
        <v>26</v>
      </c>
      <c r="G7" s="45">
        <v>24</v>
      </c>
      <c r="I7" s="105">
        <v>180</v>
      </c>
      <c r="J7" s="105">
        <v>39</v>
      </c>
      <c r="K7" s="45">
        <v>49</v>
      </c>
      <c r="L7" s="45">
        <v>51</v>
      </c>
      <c r="M7" s="45">
        <v>41</v>
      </c>
      <c r="O7" s="3"/>
    </row>
    <row r="8" spans="2:32" ht="12.75" customHeight="1">
      <c r="B8" s="38" t="s">
        <v>223</v>
      </c>
      <c r="C8" s="41">
        <v>330</v>
      </c>
      <c r="D8" s="41">
        <v>99</v>
      </c>
      <c r="E8" s="45">
        <v>78</v>
      </c>
      <c r="F8" s="45">
        <v>86</v>
      </c>
      <c r="G8" s="45">
        <v>67</v>
      </c>
      <c r="I8" s="105">
        <v>323</v>
      </c>
      <c r="J8" s="105">
        <v>98</v>
      </c>
      <c r="K8" s="45">
        <v>74</v>
      </c>
      <c r="L8" s="45">
        <v>78</v>
      </c>
      <c r="M8" s="45">
        <v>73</v>
      </c>
      <c r="O8" s="3"/>
      <c r="P8" s="3"/>
      <c r="Q8" s="3"/>
      <c r="R8" s="3"/>
      <c r="S8" s="3"/>
      <c r="AF8" s="3"/>
    </row>
    <row r="9" spans="2:32" ht="13.5" customHeight="1" thickBot="1">
      <c r="B9" s="78" t="s">
        <v>231</v>
      </c>
      <c r="C9" s="79">
        <v>500</v>
      </c>
      <c r="D9" s="79">
        <v>179</v>
      </c>
      <c r="E9" s="81">
        <v>118</v>
      </c>
      <c r="F9" s="81">
        <v>112</v>
      </c>
      <c r="G9" s="81">
        <v>91</v>
      </c>
      <c r="I9" s="79">
        <v>503</v>
      </c>
      <c r="J9" s="79">
        <v>137</v>
      </c>
      <c r="K9" s="81">
        <v>123</v>
      </c>
      <c r="L9" s="81">
        <v>129</v>
      </c>
      <c r="M9" s="81">
        <v>114</v>
      </c>
      <c r="O9" s="3"/>
      <c r="AF9" s="3"/>
    </row>
    <row r="10" spans="2:32" ht="12.75" customHeight="1">
      <c r="B10" s="38" t="s">
        <v>21</v>
      </c>
      <c r="C10" s="41">
        <v>-64</v>
      </c>
      <c r="D10" s="41">
        <v>-17</v>
      </c>
      <c r="E10" s="45">
        <v>-16</v>
      </c>
      <c r="F10" s="45">
        <v>-16.2</v>
      </c>
      <c r="G10" s="45">
        <v>-15</v>
      </c>
      <c r="I10" s="105">
        <v>-70</v>
      </c>
      <c r="J10" s="105">
        <v>-18</v>
      </c>
      <c r="K10" s="45">
        <v>-17</v>
      </c>
      <c r="L10" s="45">
        <v>-17</v>
      </c>
      <c r="M10" s="45">
        <v>-18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224</v>
      </c>
      <c r="C11" s="41">
        <v>-66</v>
      </c>
      <c r="D11" s="41">
        <v>-18</v>
      </c>
      <c r="E11" s="45">
        <v>-31</v>
      </c>
      <c r="F11" s="45">
        <v>-6.6</v>
      </c>
      <c r="G11" s="45">
        <v>-10</v>
      </c>
      <c r="I11" s="105">
        <v>-50</v>
      </c>
      <c r="J11" s="105">
        <v>-15</v>
      </c>
      <c r="K11" s="45">
        <v>-13</v>
      </c>
      <c r="L11" s="45">
        <v>-12</v>
      </c>
      <c r="M11" s="45">
        <v>-9.5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-266</v>
      </c>
      <c r="D12" s="41">
        <v>-79</v>
      </c>
      <c r="E12" s="45">
        <v>-62.1</v>
      </c>
      <c r="F12" s="45">
        <v>-64.6</v>
      </c>
      <c r="G12" s="45">
        <v>-60</v>
      </c>
      <c r="I12" s="105">
        <v>-239</v>
      </c>
      <c r="J12" s="105">
        <v>-72</v>
      </c>
      <c r="K12" s="45">
        <v>-53</v>
      </c>
      <c r="L12" s="45">
        <v>-56.1</v>
      </c>
      <c r="M12" s="45">
        <v>-58.9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22</v>
      </c>
      <c r="C13" s="41">
        <v>-291</v>
      </c>
      <c r="D13" s="41">
        <v>-103</v>
      </c>
      <c r="E13" s="45">
        <v>-82.5</v>
      </c>
      <c r="F13" s="45">
        <v>-47.8</v>
      </c>
      <c r="G13" s="45">
        <v>-58</v>
      </c>
      <c r="I13" s="105">
        <v>-294</v>
      </c>
      <c r="J13" s="105">
        <v>-97</v>
      </c>
      <c r="K13" s="45">
        <v>-71</v>
      </c>
      <c r="L13" s="45">
        <v>-59</v>
      </c>
      <c r="M13" s="45">
        <v>-67.2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29</v>
      </c>
      <c r="C14" s="41">
        <v>0</v>
      </c>
      <c r="D14" s="41">
        <v>0</v>
      </c>
      <c r="E14" s="45">
        <v>0</v>
      </c>
      <c r="F14" s="45">
        <v>0</v>
      </c>
      <c r="G14" s="45">
        <v>0</v>
      </c>
      <c r="I14" s="105">
        <v>0</v>
      </c>
      <c r="J14" s="105">
        <v>0</v>
      </c>
      <c r="K14" s="45">
        <v>0</v>
      </c>
      <c r="L14" s="45">
        <v>0</v>
      </c>
      <c r="M14" s="45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216</v>
      </c>
      <c r="C15" s="41">
        <v>-47</v>
      </c>
      <c r="D15" s="41">
        <v>-11</v>
      </c>
      <c r="E15" s="47">
        <v>0</v>
      </c>
      <c r="F15" s="47">
        <v>-36</v>
      </c>
      <c r="G15" s="47">
        <v>0</v>
      </c>
      <c r="I15" s="105">
        <v>6</v>
      </c>
      <c r="J15" s="105">
        <v>-1</v>
      </c>
      <c r="K15" s="47">
        <v>8</v>
      </c>
      <c r="L15" s="47">
        <v>0</v>
      </c>
      <c r="M15" s="47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v>63</v>
      </c>
      <c r="D16" s="41">
        <v>30</v>
      </c>
      <c r="E16" s="45">
        <v>21.7</v>
      </c>
      <c r="F16" s="45">
        <v>8.8</v>
      </c>
      <c r="G16" s="45">
        <v>2</v>
      </c>
      <c r="I16" s="105">
        <v>-13</v>
      </c>
      <c r="J16" s="105">
        <v>-16</v>
      </c>
      <c r="K16" s="45">
        <v>1</v>
      </c>
      <c r="L16" s="45">
        <v>1.1</v>
      </c>
      <c r="M16" s="45">
        <v>0.9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47</v>
      </c>
      <c r="C17" s="41">
        <v>-151</v>
      </c>
      <c r="D17" s="41">
        <v>-45</v>
      </c>
      <c r="E17" s="45">
        <v>-16</v>
      </c>
      <c r="F17" s="45">
        <v>-76.4</v>
      </c>
      <c r="G17" s="45">
        <v>-14</v>
      </c>
      <c r="I17" s="105">
        <v>-127</v>
      </c>
      <c r="J17" s="105">
        <v>-18</v>
      </c>
      <c r="K17" s="45">
        <v>-47</v>
      </c>
      <c r="L17" s="45">
        <v>-26.1</v>
      </c>
      <c r="M17" s="45">
        <v>-35.9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8" t="s">
        <v>5</v>
      </c>
      <c r="C18" s="79">
        <v>-822</v>
      </c>
      <c r="D18" s="79">
        <v>-242</v>
      </c>
      <c r="E18" s="81">
        <v>-185.93961030210258</v>
      </c>
      <c r="F18" s="81">
        <v>-239</v>
      </c>
      <c r="G18" s="81">
        <v>-155</v>
      </c>
      <c r="I18" s="79">
        <v>-787</v>
      </c>
      <c r="J18" s="79">
        <v>-238</v>
      </c>
      <c r="K18" s="81">
        <v>-192</v>
      </c>
      <c r="L18" s="81">
        <v>-169</v>
      </c>
      <c r="M18" s="81">
        <v>-188.60000000000002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8" t="s">
        <v>52</v>
      </c>
      <c r="C19" s="79">
        <v>-258</v>
      </c>
      <c r="D19" s="79">
        <v>-46</v>
      </c>
      <c r="E19" s="81">
        <v>-52</v>
      </c>
      <c r="F19" s="81">
        <v>-111</v>
      </c>
      <c r="G19" s="81">
        <v>-49</v>
      </c>
      <c r="H19" s="68"/>
      <c r="I19" s="79">
        <v>-214</v>
      </c>
      <c r="J19" s="79">
        <v>-82</v>
      </c>
      <c r="K19" s="81">
        <v>-52</v>
      </c>
      <c r="L19" s="81">
        <v>-23</v>
      </c>
      <c r="M19" s="81">
        <v>-57</v>
      </c>
      <c r="N19" s="68"/>
      <c r="O19" s="3"/>
      <c r="AF19" s="3"/>
    </row>
    <row r="20" spans="2:32" ht="13.5" customHeight="1" thickBot="1">
      <c r="B20" s="78" t="s">
        <v>168</v>
      </c>
      <c r="C20" s="79">
        <v>-322</v>
      </c>
      <c r="D20" s="79">
        <v>-63</v>
      </c>
      <c r="E20" s="81">
        <v>-68</v>
      </c>
      <c r="F20" s="81">
        <v>-127</v>
      </c>
      <c r="G20" s="81">
        <v>-64</v>
      </c>
      <c r="H20" s="3"/>
      <c r="I20" s="79">
        <v>-284</v>
      </c>
      <c r="J20" s="79">
        <v>-100</v>
      </c>
      <c r="K20" s="81">
        <v>-69</v>
      </c>
      <c r="L20" s="81">
        <v>-40</v>
      </c>
      <c r="M20" s="81">
        <v>-75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51"/>
      <c r="C21" s="51"/>
      <c r="D21" s="51"/>
      <c r="E21" s="51"/>
      <c r="F21" s="51"/>
      <c r="H21" s="3"/>
      <c r="K21" s="120"/>
      <c r="N21" s="3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38"/>
      <c r="D22" s="38"/>
      <c r="E22" s="123"/>
      <c r="F22" s="38"/>
      <c r="H22" s="3"/>
      <c r="K22" s="45"/>
      <c r="N22" s="3"/>
      <c r="O22" s="3"/>
      <c r="P22" s="3"/>
      <c r="Q22" s="3"/>
      <c r="R22" s="3"/>
      <c r="S22" s="3"/>
      <c r="AE22" s="3"/>
      <c r="AF22" s="3"/>
    </row>
    <row r="23" spans="8:32" ht="15.75" customHeight="1">
      <c r="H23" s="3"/>
      <c r="K23" s="45"/>
      <c r="N23" s="3"/>
      <c r="O23" s="3"/>
      <c r="P23" s="3"/>
      <c r="Q23" s="3"/>
      <c r="R23" s="3"/>
      <c r="S23" s="3"/>
      <c r="AE23" s="3"/>
      <c r="AF23" s="3"/>
    </row>
    <row r="24" spans="8:32" s="121" customFormat="1" ht="15.75" customHeight="1">
      <c r="H24" s="122"/>
      <c r="K24" s="45"/>
      <c r="N24" s="122"/>
      <c r="O24" s="122"/>
      <c r="P24" s="122"/>
      <c r="Q24" s="122"/>
      <c r="R24" s="122"/>
      <c r="S24" s="122"/>
      <c r="AE24" s="122"/>
      <c r="AF24" s="122"/>
    </row>
    <row r="25" spans="2:32" s="121" customFormat="1" ht="15.75" customHeight="1">
      <c r="B25" s="123"/>
      <c r="C25" s="45"/>
      <c r="D25" s="45"/>
      <c r="E25" s="123"/>
      <c r="F25" s="123"/>
      <c r="O25" s="122"/>
      <c r="P25" s="122"/>
      <c r="Q25" s="122"/>
      <c r="R25" s="122"/>
      <c r="S25" s="122"/>
      <c r="AE25" s="122"/>
      <c r="AF25" s="122"/>
    </row>
    <row r="26" spans="2:32" s="121" customFormat="1" ht="15.75" customHeight="1">
      <c r="B26" s="124"/>
      <c r="C26" s="45"/>
      <c r="D26" s="45"/>
      <c r="E26" s="289"/>
      <c r="F26" s="214"/>
      <c r="G26" s="127"/>
      <c r="I26" s="127"/>
      <c r="J26" s="127"/>
      <c r="K26" s="119"/>
      <c r="L26" s="127"/>
      <c r="M26" s="127"/>
      <c r="O26" s="122"/>
      <c r="P26" s="122"/>
      <c r="Q26" s="122"/>
      <c r="R26" s="122"/>
      <c r="S26" s="122"/>
      <c r="AE26" s="122"/>
      <c r="AF26" s="122"/>
    </row>
    <row r="27" spans="2:32" s="121" customFormat="1" ht="15.75" customHeight="1">
      <c r="B27" s="124"/>
      <c r="C27" s="82"/>
      <c r="D27" s="82"/>
      <c r="E27" s="289"/>
      <c r="F27" s="124"/>
      <c r="G27" s="128"/>
      <c r="I27" s="128"/>
      <c r="J27" s="128"/>
      <c r="K27" s="128"/>
      <c r="L27" s="128"/>
      <c r="M27" s="128"/>
      <c r="O27" s="122"/>
      <c r="P27" s="122"/>
      <c r="Q27" s="122"/>
      <c r="R27" s="122"/>
      <c r="S27" s="122"/>
      <c r="AE27" s="122"/>
      <c r="AF27" s="122"/>
    </row>
    <row r="28" spans="2:32" s="121" customFormat="1" ht="15.75" customHeight="1">
      <c r="B28" s="124"/>
      <c r="C28" s="45"/>
      <c r="D28" s="45"/>
      <c r="E28" s="289"/>
      <c r="F28" s="124"/>
      <c r="G28" s="127"/>
      <c r="I28" s="127"/>
      <c r="J28" s="127"/>
      <c r="K28" s="119"/>
      <c r="L28" s="127"/>
      <c r="M28" s="127"/>
      <c r="O28" s="122"/>
      <c r="P28" s="122"/>
      <c r="Q28" s="122"/>
      <c r="R28" s="122"/>
      <c r="S28" s="122"/>
      <c r="AE28" s="122"/>
      <c r="AF28" s="122"/>
    </row>
    <row r="29" spans="2:32" s="121" customFormat="1" ht="15.75" customHeight="1">
      <c r="B29" s="124"/>
      <c r="C29" s="45"/>
      <c r="D29" s="45"/>
      <c r="E29" s="289"/>
      <c r="F29" s="124"/>
      <c r="G29" s="128"/>
      <c r="I29" s="128"/>
      <c r="J29" s="128"/>
      <c r="K29" s="128"/>
      <c r="L29" s="128"/>
      <c r="M29" s="128"/>
      <c r="O29" s="122"/>
      <c r="P29" s="122"/>
      <c r="Q29" s="122"/>
      <c r="R29" s="122"/>
      <c r="S29" s="122"/>
      <c r="AE29" s="122"/>
      <c r="AF29" s="122"/>
    </row>
    <row r="30" spans="2:32" s="121" customFormat="1" ht="15.75" customHeight="1">
      <c r="B30" s="124"/>
      <c r="C30" s="45"/>
      <c r="D30" s="45"/>
      <c r="E30" s="289"/>
      <c r="F30" s="124"/>
      <c r="G30" s="127"/>
      <c r="I30" s="127"/>
      <c r="J30" s="127"/>
      <c r="K30" s="119"/>
      <c r="L30" s="127"/>
      <c r="M30" s="127"/>
      <c r="O30" s="122"/>
      <c r="P30" s="122"/>
      <c r="Q30" s="122"/>
      <c r="R30" s="122"/>
      <c r="S30" s="122"/>
      <c r="AE30" s="122"/>
      <c r="AF30" s="122"/>
    </row>
    <row r="31" spans="2:32" s="121" customFormat="1" ht="15.75" customHeight="1">
      <c r="B31" s="124"/>
      <c r="C31" s="45"/>
      <c r="D31" s="45"/>
      <c r="E31" s="289"/>
      <c r="F31" s="124"/>
      <c r="G31" s="127"/>
      <c r="I31" s="127"/>
      <c r="J31" s="127"/>
      <c r="K31" s="119"/>
      <c r="L31" s="127"/>
      <c r="M31" s="127"/>
      <c r="O31" s="122"/>
      <c r="P31" s="122"/>
      <c r="Q31" s="122"/>
      <c r="R31" s="122"/>
      <c r="S31" s="122"/>
      <c r="AE31" s="122"/>
      <c r="AF31" s="122"/>
    </row>
    <row r="32" spans="2:32" s="121" customFormat="1" ht="15.75" customHeight="1">
      <c r="B32" s="124"/>
      <c r="C32" s="45"/>
      <c r="D32" s="45"/>
      <c r="E32" s="289"/>
      <c r="F32" s="124"/>
      <c r="G32" s="122"/>
      <c r="I32" s="122"/>
      <c r="J32" s="122"/>
      <c r="K32" s="122"/>
      <c r="L32" s="122"/>
      <c r="M32" s="122"/>
      <c r="O32" s="122"/>
      <c r="P32" s="122"/>
      <c r="Q32" s="122"/>
      <c r="R32" s="122"/>
      <c r="S32" s="122"/>
      <c r="AE32" s="122"/>
      <c r="AF32" s="122"/>
    </row>
    <row r="33" spans="2:32" s="121" customFormat="1" ht="15.75" customHeight="1">
      <c r="B33" s="124"/>
      <c r="C33" s="45"/>
      <c r="D33" s="45"/>
      <c r="E33" s="289"/>
      <c r="F33" s="124"/>
      <c r="G33" s="122"/>
      <c r="I33" s="122"/>
      <c r="J33" s="122"/>
      <c r="K33" s="122"/>
      <c r="L33" s="122"/>
      <c r="M33" s="122"/>
      <c r="O33" s="122"/>
      <c r="P33" s="122"/>
      <c r="Q33" s="122"/>
      <c r="R33" s="122"/>
      <c r="S33" s="122"/>
      <c r="AE33" s="122"/>
      <c r="AF33" s="122"/>
    </row>
    <row r="34" spans="2:32" s="121" customFormat="1" ht="15.75" customHeight="1">
      <c r="B34" s="124"/>
      <c r="C34" s="45"/>
      <c r="D34" s="45"/>
      <c r="E34" s="289"/>
      <c r="F34" s="124"/>
      <c r="G34" s="122"/>
      <c r="I34" s="122"/>
      <c r="J34" s="122"/>
      <c r="K34" s="122"/>
      <c r="L34" s="122"/>
      <c r="M34" s="122"/>
      <c r="O34" s="122"/>
      <c r="P34" s="122"/>
      <c r="Q34" s="122"/>
      <c r="R34" s="122"/>
      <c r="S34" s="122"/>
      <c r="AE34" s="122"/>
      <c r="AF34" s="122"/>
    </row>
    <row r="35" spans="2:32" s="121" customFormat="1" ht="15.75" customHeight="1">
      <c r="B35" s="124"/>
      <c r="C35" s="45"/>
      <c r="D35" s="45"/>
      <c r="E35" s="289"/>
      <c r="F35" s="124"/>
      <c r="G35" s="125"/>
      <c r="H35" s="125"/>
      <c r="I35" s="125"/>
      <c r="J35" s="125"/>
      <c r="K35" s="125"/>
      <c r="L35" s="125"/>
      <c r="M35" s="125"/>
      <c r="N35" s="125"/>
      <c r="O35" s="122"/>
      <c r="P35" s="122"/>
      <c r="Q35" s="122"/>
      <c r="R35" s="122"/>
      <c r="S35" s="122"/>
      <c r="AE35" s="122"/>
      <c r="AF35" s="122"/>
    </row>
    <row r="36" spans="2:32" s="121" customFormat="1" ht="15.75" customHeight="1">
      <c r="B36" s="124"/>
      <c r="C36" s="82"/>
      <c r="D36" s="82"/>
      <c r="E36" s="289"/>
      <c r="F36" s="124"/>
      <c r="G36" s="122"/>
      <c r="I36" s="122"/>
      <c r="J36" s="122"/>
      <c r="K36" s="122"/>
      <c r="L36" s="122"/>
      <c r="M36" s="122"/>
      <c r="O36" s="122"/>
      <c r="P36" s="122"/>
      <c r="Q36" s="122"/>
      <c r="R36" s="122"/>
      <c r="S36" s="122"/>
      <c r="AE36" s="122"/>
      <c r="AF36" s="122"/>
    </row>
    <row r="37" spans="2:32" s="121" customFormat="1" ht="15.75" customHeight="1">
      <c r="B37" s="123"/>
      <c r="C37" s="82"/>
      <c r="D37" s="82"/>
      <c r="E37" s="123"/>
      <c r="F37" s="123"/>
      <c r="G37" s="122"/>
      <c r="I37" s="122"/>
      <c r="J37" s="122"/>
      <c r="K37" s="122"/>
      <c r="L37" s="122"/>
      <c r="M37" s="122"/>
      <c r="O37" s="122"/>
      <c r="P37" s="122"/>
      <c r="Q37" s="122"/>
      <c r="R37" s="122"/>
      <c r="S37" s="122"/>
      <c r="AE37" s="122"/>
      <c r="AF37" s="122"/>
    </row>
    <row r="38" spans="2:32" s="121" customFormat="1" ht="15.75" customHeight="1">
      <c r="B38" s="126"/>
      <c r="C38" s="82"/>
      <c r="D38" s="82"/>
      <c r="E38" s="126"/>
      <c r="F38" s="126"/>
      <c r="K38" s="122"/>
      <c r="AE38" s="122"/>
      <c r="AF38" s="122"/>
    </row>
    <row r="39" spans="2:32" s="121" customFormat="1" ht="15.75" customHeight="1">
      <c r="B39" s="129"/>
      <c r="C39" s="45"/>
      <c r="D39" s="45"/>
      <c r="E39" s="129"/>
      <c r="F39" s="129"/>
      <c r="O39" s="122"/>
      <c r="P39" s="122"/>
      <c r="Q39" s="122"/>
      <c r="R39" s="122"/>
      <c r="S39" s="122"/>
      <c r="AE39" s="122"/>
      <c r="AF39" s="122"/>
    </row>
    <row r="40" spans="2:32" s="121" customFormat="1" ht="15.75" customHeight="1">
      <c r="B40" s="129"/>
      <c r="C40" s="45"/>
      <c r="D40" s="45"/>
      <c r="E40" s="129"/>
      <c r="F40" s="129"/>
      <c r="G40" s="1"/>
      <c r="I40" s="1"/>
      <c r="J40" s="1"/>
      <c r="L40" s="1"/>
      <c r="M40" s="1"/>
      <c r="AE40" s="122"/>
      <c r="AF40" s="122"/>
    </row>
    <row r="41" spans="3:5" ht="12.75">
      <c r="C41" s="19"/>
      <c r="D41" s="19"/>
      <c r="E41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H5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1.7109375" style="1" customWidth="1"/>
    <col min="4" max="4" width="20.8515625" style="1" customWidth="1"/>
    <col min="5" max="6" width="17.8515625" style="1" customWidth="1"/>
    <col min="7" max="47" width="17.7109375" style="1" customWidth="1"/>
    <col min="48" max="16384" width="9.140625" style="1" customWidth="1"/>
  </cols>
  <sheetData>
    <row r="1" spans="2:9" ht="23.25" customHeight="1">
      <c r="B1" s="33" t="s">
        <v>212</v>
      </c>
      <c r="C1" s="33"/>
      <c r="D1" s="33"/>
      <c r="E1" s="33"/>
      <c r="F1" s="33"/>
      <c r="G1" s="33"/>
      <c r="H1" s="33"/>
      <c r="I1" s="33"/>
    </row>
    <row r="2" spans="2:47" ht="15.75" customHeight="1">
      <c r="B2" s="72"/>
      <c r="C2" s="72"/>
      <c r="D2" s="72"/>
      <c r="E2" s="72"/>
      <c r="F2" s="72"/>
      <c r="G2" s="72"/>
      <c r="H2" s="72"/>
      <c r="I2" s="72"/>
      <c r="J2" s="201"/>
      <c r="K2" s="201"/>
      <c r="L2" s="201"/>
      <c r="M2" s="201"/>
      <c r="N2" s="201"/>
      <c r="O2" s="201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47" ht="75.75" customHeight="1">
      <c r="B4" s="73" t="s">
        <v>63</v>
      </c>
      <c r="C4" s="75">
        <v>2019</v>
      </c>
      <c r="D4" s="75" t="s">
        <v>284</v>
      </c>
      <c r="E4" s="120" t="s">
        <v>276</v>
      </c>
      <c r="F4" s="120" t="s">
        <v>273</v>
      </c>
      <c r="G4" s="120" t="s">
        <v>253</v>
      </c>
      <c r="H4" s="75">
        <v>2018</v>
      </c>
      <c r="I4" s="75" t="s">
        <v>243</v>
      </c>
      <c r="J4" s="120" t="s">
        <v>214</v>
      </c>
      <c r="K4" s="120" t="s">
        <v>210</v>
      </c>
      <c r="L4" s="120" t="s">
        <v>198</v>
      </c>
      <c r="M4" s="120">
        <v>2017</v>
      </c>
      <c r="N4" s="120" t="s">
        <v>191</v>
      </c>
      <c r="O4" s="120" t="s">
        <v>189</v>
      </c>
      <c r="P4" s="120" t="s">
        <v>185</v>
      </c>
      <c r="Q4" s="120" t="s">
        <v>183</v>
      </c>
      <c r="R4" s="120">
        <v>2016</v>
      </c>
      <c r="S4" s="120" t="s">
        <v>68</v>
      </c>
      <c r="T4" s="120" t="s">
        <v>67</v>
      </c>
      <c r="U4" s="120" t="s">
        <v>65</v>
      </c>
      <c r="V4" s="120" t="s">
        <v>64</v>
      </c>
      <c r="W4" s="77">
        <v>2015</v>
      </c>
      <c r="X4" s="77" t="s">
        <v>62</v>
      </c>
      <c r="Y4" s="77" t="s">
        <v>56</v>
      </c>
      <c r="Z4" s="77" t="s">
        <v>53</v>
      </c>
      <c r="AA4" s="77" t="s">
        <v>54</v>
      </c>
      <c r="AB4" s="77">
        <v>2014</v>
      </c>
      <c r="AC4" s="77" t="s">
        <v>50</v>
      </c>
      <c r="AD4" s="77" t="s">
        <v>51</v>
      </c>
      <c r="AE4" s="77" t="s">
        <v>49</v>
      </c>
      <c r="AF4" s="77" t="s">
        <v>46</v>
      </c>
      <c r="AG4" s="77">
        <v>2013</v>
      </c>
      <c r="AH4" s="77" t="s">
        <v>45</v>
      </c>
      <c r="AI4" s="77" t="s">
        <v>44</v>
      </c>
      <c r="AJ4" s="77" t="s">
        <v>42</v>
      </c>
      <c r="AK4" s="77" t="s">
        <v>43</v>
      </c>
      <c r="AL4" s="77">
        <v>2012</v>
      </c>
      <c r="AM4" s="77" t="s">
        <v>33</v>
      </c>
      <c r="AN4" s="77" t="s">
        <v>37</v>
      </c>
      <c r="AO4" s="77" t="s">
        <v>38</v>
      </c>
      <c r="AP4" s="77" t="s">
        <v>31</v>
      </c>
      <c r="AQ4" s="77">
        <v>2011</v>
      </c>
      <c r="AR4" s="77" t="s">
        <v>34</v>
      </c>
      <c r="AS4" s="77" t="s">
        <v>39</v>
      </c>
      <c r="AT4" s="77" t="s">
        <v>40</v>
      </c>
      <c r="AU4" s="77" t="s">
        <v>30</v>
      </c>
    </row>
    <row r="5" spans="2:47" ht="12" customHeight="1">
      <c r="B5" s="71"/>
      <c r="C5" s="111" t="s">
        <v>226</v>
      </c>
      <c r="D5" s="111" t="s">
        <v>226</v>
      </c>
      <c r="E5" s="117" t="s">
        <v>226</v>
      </c>
      <c r="F5" s="117" t="s">
        <v>226</v>
      </c>
      <c r="G5" s="117" t="s">
        <v>226</v>
      </c>
      <c r="H5" s="111" t="s">
        <v>226</v>
      </c>
      <c r="I5" s="111" t="s">
        <v>226</v>
      </c>
      <c r="J5" s="117" t="s">
        <v>226</v>
      </c>
      <c r="K5" s="117" t="s">
        <v>226</v>
      </c>
      <c r="L5" s="117" t="s">
        <v>226</v>
      </c>
      <c r="M5" s="117" t="s">
        <v>226</v>
      </c>
      <c r="N5" s="117" t="s">
        <v>226</v>
      </c>
      <c r="O5" s="117" t="s">
        <v>226</v>
      </c>
      <c r="P5" s="117" t="s">
        <v>226</v>
      </c>
      <c r="Q5" s="117" t="s">
        <v>226</v>
      </c>
      <c r="R5" s="117" t="s">
        <v>226</v>
      </c>
      <c r="S5" s="117" t="s">
        <v>226</v>
      </c>
      <c r="T5" s="117" t="s">
        <v>226</v>
      </c>
      <c r="U5" s="117" t="s">
        <v>226</v>
      </c>
      <c r="V5" s="117" t="s">
        <v>226</v>
      </c>
      <c r="W5" s="117" t="s">
        <v>226</v>
      </c>
      <c r="X5" s="117" t="s">
        <v>226</v>
      </c>
      <c r="Y5" s="117" t="s">
        <v>226</v>
      </c>
      <c r="Z5" s="117" t="s">
        <v>226</v>
      </c>
      <c r="AA5" s="117" t="s">
        <v>226</v>
      </c>
      <c r="AB5" s="117" t="s">
        <v>226</v>
      </c>
      <c r="AC5" s="117" t="s">
        <v>226</v>
      </c>
      <c r="AD5" s="117" t="s">
        <v>226</v>
      </c>
      <c r="AE5" s="117" t="s">
        <v>226</v>
      </c>
      <c r="AF5" s="117" t="s">
        <v>226</v>
      </c>
      <c r="AG5" s="117" t="s">
        <v>226</v>
      </c>
      <c r="AH5" s="117" t="s">
        <v>226</v>
      </c>
      <c r="AI5" s="117" t="s">
        <v>226</v>
      </c>
      <c r="AJ5" s="117" t="s">
        <v>226</v>
      </c>
      <c r="AK5" s="117" t="s">
        <v>226</v>
      </c>
      <c r="AL5" s="117" t="s">
        <v>226</v>
      </c>
      <c r="AM5" s="117" t="s">
        <v>226</v>
      </c>
      <c r="AN5" s="117" t="s">
        <v>226</v>
      </c>
      <c r="AO5" s="117" t="s">
        <v>226</v>
      </c>
      <c r="AP5" s="117" t="s">
        <v>226</v>
      </c>
      <c r="AQ5" s="117" t="s">
        <v>226</v>
      </c>
      <c r="AR5" s="117" t="s">
        <v>226</v>
      </c>
      <c r="AS5" s="117" t="s">
        <v>226</v>
      </c>
      <c r="AT5" s="117" t="s">
        <v>226</v>
      </c>
      <c r="AU5" s="117" t="s">
        <v>226</v>
      </c>
    </row>
    <row r="6" spans="2:47" ht="12" customHeight="1" thickBot="1">
      <c r="B6" s="112"/>
      <c r="C6" s="114"/>
      <c r="D6" s="114"/>
      <c r="E6" s="116"/>
      <c r="F6" s="116"/>
      <c r="G6" s="116"/>
      <c r="H6" s="114"/>
      <c r="I6" s="114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</row>
    <row r="7" spans="2:41" ht="12.75">
      <c r="B7" s="84" t="s">
        <v>152</v>
      </c>
      <c r="C7" s="85"/>
      <c r="D7" s="85"/>
      <c r="E7" s="82"/>
      <c r="F7" s="82"/>
      <c r="G7" s="82"/>
      <c r="H7" s="85"/>
      <c r="I7" s="85"/>
      <c r="J7" s="82"/>
      <c r="K7" s="82"/>
      <c r="L7" s="82"/>
      <c r="M7" s="82"/>
      <c r="N7" s="82"/>
      <c r="O7" s="8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O7" s="3"/>
    </row>
    <row r="8" spans="2:138" ht="12.75">
      <c r="B8" s="38" t="s">
        <v>155</v>
      </c>
      <c r="C8" s="53">
        <v>1818.7</v>
      </c>
      <c r="D8" s="53">
        <v>452.2</v>
      </c>
      <c r="E8" s="54">
        <v>450.8</v>
      </c>
      <c r="F8" s="54">
        <v>438.2</v>
      </c>
      <c r="G8" s="54">
        <v>477.5</v>
      </c>
      <c r="H8" s="53">
        <v>1834.2</v>
      </c>
      <c r="I8" s="53">
        <v>473.3</v>
      </c>
      <c r="J8" s="54">
        <v>435.5</v>
      </c>
      <c r="K8" s="54">
        <v>461.3</v>
      </c>
      <c r="L8" s="54">
        <v>464.2</v>
      </c>
      <c r="M8" s="54">
        <v>1862.75</v>
      </c>
      <c r="N8" s="54">
        <v>461.1</v>
      </c>
      <c r="O8" s="54">
        <v>458.93</v>
      </c>
      <c r="P8" s="54">
        <v>469.2</v>
      </c>
      <c r="Q8" s="54">
        <v>474.3</v>
      </c>
      <c r="R8" s="54">
        <v>1918.8000000000002</v>
      </c>
      <c r="S8" s="54">
        <v>472.9</v>
      </c>
      <c r="T8" s="54">
        <v>449.4</v>
      </c>
      <c r="U8" s="54">
        <v>487.1</v>
      </c>
      <c r="V8" s="54">
        <v>509.4</v>
      </c>
      <c r="W8" s="54">
        <v>2026.8999999999999</v>
      </c>
      <c r="X8" s="54">
        <v>503.76</v>
      </c>
      <c r="Y8" s="54">
        <v>515.2</v>
      </c>
      <c r="Z8" s="54">
        <v>506.79999999999995</v>
      </c>
      <c r="AA8" s="54">
        <v>501</v>
      </c>
      <c r="AB8" s="54">
        <v>1876</v>
      </c>
      <c r="AC8" s="54">
        <v>440.4</v>
      </c>
      <c r="AD8" s="54">
        <v>475.2</v>
      </c>
      <c r="AE8" s="54">
        <v>481.9</v>
      </c>
      <c r="AF8" s="54">
        <v>478.5</v>
      </c>
      <c r="AG8" s="54">
        <v>1890.49</v>
      </c>
      <c r="AH8" s="54">
        <v>483.1</v>
      </c>
      <c r="AI8" s="54">
        <v>481.19</v>
      </c>
      <c r="AJ8" s="54">
        <v>483.5</v>
      </c>
      <c r="AK8" s="54">
        <v>442.7</v>
      </c>
      <c r="AL8" s="54">
        <v>1607.5</v>
      </c>
      <c r="AM8" s="54">
        <v>403.2</v>
      </c>
      <c r="AN8" s="54">
        <v>396.5</v>
      </c>
      <c r="AO8" s="54">
        <v>400.6</v>
      </c>
      <c r="AP8" s="54">
        <v>407.2</v>
      </c>
      <c r="AQ8" s="54">
        <v>1616.4</v>
      </c>
      <c r="AR8" s="54">
        <v>409.1</v>
      </c>
      <c r="AS8" s="54">
        <v>400.3</v>
      </c>
      <c r="AT8" s="54">
        <v>400.9</v>
      </c>
      <c r="AU8" s="54">
        <v>406.1</v>
      </c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</row>
    <row r="9" spans="2:47" ht="12.75">
      <c r="B9" s="38" t="s">
        <v>153</v>
      </c>
      <c r="C9" s="53">
        <v>1337.4</v>
      </c>
      <c r="D9" s="53">
        <v>348.10000000000014</v>
      </c>
      <c r="E9" s="54">
        <v>336.6</v>
      </c>
      <c r="F9" s="54">
        <v>326.2</v>
      </c>
      <c r="G9" s="54">
        <v>326.5</v>
      </c>
      <c r="H9" s="53">
        <v>1296.3</v>
      </c>
      <c r="I9" s="53">
        <v>336.3</v>
      </c>
      <c r="J9" s="54">
        <v>322.6</v>
      </c>
      <c r="K9" s="54">
        <v>313.9</v>
      </c>
      <c r="L9" s="54">
        <v>323.5</v>
      </c>
      <c r="M9" s="54">
        <v>1315.19</v>
      </c>
      <c r="N9" s="54">
        <v>334.6</v>
      </c>
      <c r="O9" s="54">
        <v>324.99</v>
      </c>
      <c r="P9" s="54">
        <v>327.2</v>
      </c>
      <c r="Q9" s="54">
        <v>328.3</v>
      </c>
      <c r="R9" s="54">
        <v>1400.6</v>
      </c>
      <c r="S9" s="54">
        <v>346.6</v>
      </c>
      <c r="T9" s="54">
        <v>346</v>
      </c>
      <c r="U9" s="54">
        <v>348.7</v>
      </c>
      <c r="V9" s="54">
        <v>359.3</v>
      </c>
      <c r="W9" s="54">
        <v>1454</v>
      </c>
      <c r="X9" s="54">
        <v>365.66</v>
      </c>
      <c r="Y9" s="54">
        <v>358.9</v>
      </c>
      <c r="Z9" s="54">
        <v>362.2</v>
      </c>
      <c r="AA9" s="54">
        <v>367.2</v>
      </c>
      <c r="AB9" s="54">
        <v>1457.4</v>
      </c>
      <c r="AC9" s="54">
        <v>367.6</v>
      </c>
      <c r="AD9" s="54">
        <v>361.4</v>
      </c>
      <c r="AE9" s="54">
        <v>361.6</v>
      </c>
      <c r="AF9" s="54">
        <v>366.8</v>
      </c>
      <c r="AG9" s="54">
        <v>1550.49</v>
      </c>
      <c r="AH9" s="54">
        <v>383.8</v>
      </c>
      <c r="AI9" s="54">
        <v>386.8</v>
      </c>
      <c r="AJ9" s="54">
        <v>387.21</v>
      </c>
      <c r="AK9" s="54">
        <v>392.69</v>
      </c>
      <c r="AL9" s="54">
        <v>1607.5</v>
      </c>
      <c r="AM9" s="54">
        <v>403.2</v>
      </c>
      <c r="AN9" s="54">
        <v>396.5</v>
      </c>
      <c r="AO9" s="54">
        <v>400.6</v>
      </c>
      <c r="AP9" s="54">
        <v>407.2</v>
      </c>
      <c r="AQ9" s="54">
        <v>1616.4</v>
      </c>
      <c r="AR9" s="54">
        <v>409.1</v>
      </c>
      <c r="AS9" s="54">
        <v>400.3</v>
      </c>
      <c r="AT9" s="54">
        <v>400.9</v>
      </c>
      <c r="AU9" s="54">
        <v>406.1</v>
      </c>
    </row>
    <row r="10" spans="2:47" ht="12.75">
      <c r="B10" s="38" t="s">
        <v>154</v>
      </c>
      <c r="C10" s="53">
        <v>481.3</v>
      </c>
      <c r="D10" s="53">
        <v>104.09999999999997</v>
      </c>
      <c r="E10" s="54">
        <v>114.3</v>
      </c>
      <c r="F10" s="54">
        <v>112</v>
      </c>
      <c r="G10" s="54">
        <v>151</v>
      </c>
      <c r="H10" s="53">
        <v>537.9</v>
      </c>
      <c r="I10" s="53">
        <v>137</v>
      </c>
      <c r="J10" s="54">
        <v>112.8</v>
      </c>
      <c r="K10" s="54">
        <v>147.4</v>
      </c>
      <c r="L10" s="54">
        <v>140.7</v>
      </c>
      <c r="M10" s="54">
        <v>548.44</v>
      </c>
      <c r="N10" s="54">
        <v>126.42</v>
      </c>
      <c r="O10" s="54">
        <v>133.94</v>
      </c>
      <c r="P10" s="54">
        <v>142</v>
      </c>
      <c r="Q10" s="54">
        <v>146</v>
      </c>
      <c r="R10" s="54">
        <v>518.5</v>
      </c>
      <c r="S10" s="54">
        <v>126.3</v>
      </c>
      <c r="T10" s="54">
        <v>103.5</v>
      </c>
      <c r="U10" s="54">
        <v>138.4</v>
      </c>
      <c r="V10" s="54">
        <v>150.3</v>
      </c>
      <c r="W10" s="54">
        <v>572.8</v>
      </c>
      <c r="X10" s="54">
        <v>138.1</v>
      </c>
      <c r="Y10" s="54">
        <v>156.3</v>
      </c>
      <c r="Z10" s="54">
        <v>144.6</v>
      </c>
      <c r="AA10" s="54">
        <v>133.8</v>
      </c>
      <c r="AB10" s="54">
        <v>418.6</v>
      </c>
      <c r="AC10" s="54">
        <v>72.8</v>
      </c>
      <c r="AD10" s="54">
        <v>113.8</v>
      </c>
      <c r="AE10" s="54">
        <v>120.3</v>
      </c>
      <c r="AF10" s="54">
        <v>111.7</v>
      </c>
      <c r="AG10" s="54">
        <v>340</v>
      </c>
      <c r="AH10" s="54">
        <v>99.3</v>
      </c>
      <c r="AI10" s="54">
        <v>94.39</v>
      </c>
      <c r="AJ10" s="54">
        <v>96.29</v>
      </c>
      <c r="AK10" s="54">
        <v>50.01</v>
      </c>
      <c r="AL10" s="54" t="s">
        <v>66</v>
      </c>
      <c r="AM10" s="54" t="s">
        <v>66</v>
      </c>
      <c r="AN10" s="54" t="s">
        <v>66</v>
      </c>
      <c r="AO10" s="54" t="s">
        <v>66</v>
      </c>
      <c r="AP10" s="54" t="s">
        <v>66</v>
      </c>
      <c r="AQ10" s="54" t="s">
        <v>66</v>
      </c>
      <c r="AR10" s="54" t="s">
        <v>66</v>
      </c>
      <c r="AS10" s="54" t="s">
        <v>66</v>
      </c>
      <c r="AT10" s="54" t="s">
        <v>66</v>
      </c>
      <c r="AU10" s="54" t="s">
        <v>66</v>
      </c>
    </row>
    <row r="11" spans="2:47" ht="12.75">
      <c r="B11" s="38" t="s">
        <v>240</v>
      </c>
      <c r="C11" s="53">
        <v>2670.6</v>
      </c>
      <c r="D11" s="53">
        <v>720.7</v>
      </c>
      <c r="E11" s="54">
        <v>645.1</v>
      </c>
      <c r="F11" s="54">
        <v>601</v>
      </c>
      <c r="G11" s="54">
        <v>703.8</v>
      </c>
      <c r="H11" s="53">
        <v>2711.5</v>
      </c>
      <c r="I11" s="53">
        <v>721.7</v>
      </c>
      <c r="J11" s="54">
        <v>659.9</v>
      </c>
      <c r="K11" s="54">
        <v>611.5</v>
      </c>
      <c r="L11" s="54">
        <v>718.4</v>
      </c>
      <c r="M11" s="54">
        <v>2673.92</v>
      </c>
      <c r="N11" s="54">
        <v>730.64</v>
      </c>
      <c r="O11" s="54">
        <v>664.38</v>
      </c>
      <c r="P11" s="54">
        <v>567</v>
      </c>
      <c r="Q11" s="54">
        <v>711.9</v>
      </c>
      <c r="R11" s="54">
        <v>2540.4</v>
      </c>
      <c r="S11" s="54">
        <v>692</v>
      </c>
      <c r="T11" s="54">
        <v>581.9</v>
      </c>
      <c r="U11" s="54">
        <v>596.4</v>
      </c>
      <c r="V11" s="54">
        <v>670</v>
      </c>
      <c r="W11" s="54">
        <v>2564.4</v>
      </c>
      <c r="X11" s="54">
        <v>664.48</v>
      </c>
      <c r="Y11" s="54">
        <v>612.49</v>
      </c>
      <c r="Z11" s="54">
        <v>602.14</v>
      </c>
      <c r="AA11" s="54">
        <v>685.24</v>
      </c>
      <c r="AB11" s="54">
        <v>2627.2</v>
      </c>
      <c r="AC11" s="54">
        <v>691.5</v>
      </c>
      <c r="AD11" s="54">
        <v>581.6</v>
      </c>
      <c r="AE11" s="54">
        <v>650.4</v>
      </c>
      <c r="AF11" s="54">
        <v>703.7</v>
      </c>
      <c r="AG11" s="54">
        <v>2691.8</v>
      </c>
      <c r="AH11" s="54">
        <v>736.8</v>
      </c>
      <c r="AI11" s="54">
        <v>618.6</v>
      </c>
      <c r="AJ11" s="54">
        <v>603.9</v>
      </c>
      <c r="AK11" s="54">
        <v>732.5</v>
      </c>
      <c r="AL11" s="54">
        <v>2709.7</v>
      </c>
      <c r="AM11" s="54">
        <v>706.2</v>
      </c>
      <c r="AN11" s="54">
        <v>647.9</v>
      </c>
      <c r="AO11" s="54">
        <v>625.1</v>
      </c>
      <c r="AP11" s="54">
        <v>730.5</v>
      </c>
      <c r="AQ11" s="54">
        <v>2713.1</v>
      </c>
      <c r="AR11" s="54">
        <v>725.4</v>
      </c>
      <c r="AS11" s="54">
        <v>668.7</v>
      </c>
      <c r="AT11" s="54">
        <v>594.6</v>
      </c>
      <c r="AU11" s="54">
        <v>724.4</v>
      </c>
    </row>
    <row r="12" spans="2:47" ht="12.75">
      <c r="B12" s="38" t="s">
        <v>153</v>
      </c>
      <c r="C12" s="53">
        <v>2478.1</v>
      </c>
      <c r="D12" s="53">
        <v>668.0999999999999</v>
      </c>
      <c r="E12" s="54">
        <v>593.4</v>
      </c>
      <c r="F12" s="54">
        <v>556</v>
      </c>
      <c r="G12" s="54">
        <v>660.6</v>
      </c>
      <c r="H12" s="53">
        <v>2511.4</v>
      </c>
      <c r="I12" s="53">
        <v>673.1</v>
      </c>
      <c r="J12" s="54">
        <v>606.1</v>
      </c>
      <c r="K12" s="54">
        <v>558.6</v>
      </c>
      <c r="L12" s="54">
        <v>673.6</v>
      </c>
      <c r="M12" s="54">
        <v>2523.78</v>
      </c>
      <c r="N12" s="54">
        <v>684.04</v>
      </c>
      <c r="O12" s="54">
        <v>626.64</v>
      </c>
      <c r="P12" s="54">
        <v>532.8</v>
      </c>
      <c r="Q12" s="54">
        <v>680.3</v>
      </c>
      <c r="R12" s="54">
        <v>2481.5</v>
      </c>
      <c r="S12" s="54">
        <v>670.1</v>
      </c>
      <c r="T12" s="54">
        <v>569.6</v>
      </c>
      <c r="U12" s="54">
        <v>584.5</v>
      </c>
      <c r="V12" s="54">
        <v>657.3</v>
      </c>
      <c r="W12" s="54">
        <v>2512.7999999999997</v>
      </c>
      <c r="X12" s="54">
        <v>651.48</v>
      </c>
      <c r="Y12" s="54">
        <v>600.79</v>
      </c>
      <c r="Z12" s="54">
        <v>588.74</v>
      </c>
      <c r="AA12" s="54">
        <v>671.84</v>
      </c>
      <c r="AB12" s="54">
        <v>2569.2</v>
      </c>
      <c r="AC12" s="54">
        <v>677.2</v>
      </c>
      <c r="AD12" s="54">
        <v>566.9</v>
      </c>
      <c r="AE12" s="54">
        <v>635.9</v>
      </c>
      <c r="AF12" s="54">
        <v>689.5</v>
      </c>
      <c r="AG12" s="54">
        <v>2666.9</v>
      </c>
      <c r="AH12" s="54">
        <v>721.8</v>
      </c>
      <c r="AI12" s="54">
        <v>608.7</v>
      </c>
      <c r="AJ12" s="54">
        <v>603.9</v>
      </c>
      <c r="AK12" s="54">
        <v>732.5</v>
      </c>
      <c r="AL12" s="54">
        <v>2709.7</v>
      </c>
      <c r="AM12" s="54">
        <v>706.2</v>
      </c>
      <c r="AN12" s="54">
        <v>647.9</v>
      </c>
      <c r="AO12" s="54">
        <v>625.1</v>
      </c>
      <c r="AP12" s="54">
        <v>730.5</v>
      </c>
      <c r="AQ12" s="54">
        <v>2713.1</v>
      </c>
      <c r="AR12" s="54">
        <v>725.4</v>
      </c>
      <c r="AS12" s="54">
        <v>668.7</v>
      </c>
      <c r="AT12" s="54">
        <v>594.6</v>
      </c>
      <c r="AU12" s="54">
        <v>724.4</v>
      </c>
    </row>
    <row r="13" spans="2:47" ht="12.75">
      <c r="B13" s="38" t="s">
        <v>156</v>
      </c>
      <c r="C13" s="53">
        <v>192.5</v>
      </c>
      <c r="D13" s="53">
        <v>52.599999999999994</v>
      </c>
      <c r="E13" s="54">
        <v>51.7</v>
      </c>
      <c r="F13" s="54">
        <v>45</v>
      </c>
      <c r="G13" s="54">
        <v>43.2</v>
      </c>
      <c r="H13" s="53">
        <v>200.1</v>
      </c>
      <c r="I13" s="53">
        <v>48.6</v>
      </c>
      <c r="J13" s="54">
        <v>53.8</v>
      </c>
      <c r="K13" s="54">
        <v>52.9</v>
      </c>
      <c r="L13" s="54">
        <v>44.8</v>
      </c>
      <c r="M13" s="54">
        <v>150.13</v>
      </c>
      <c r="N13" s="54">
        <v>46.6</v>
      </c>
      <c r="O13" s="54">
        <v>37.73</v>
      </c>
      <c r="P13" s="54">
        <v>34.2</v>
      </c>
      <c r="Q13" s="54">
        <v>31.6</v>
      </c>
      <c r="R13" s="54">
        <v>58.800000000000004</v>
      </c>
      <c r="S13" s="54">
        <v>21.9</v>
      </c>
      <c r="T13" s="54">
        <v>12.3</v>
      </c>
      <c r="U13" s="54">
        <v>12</v>
      </c>
      <c r="V13" s="54">
        <v>12.6</v>
      </c>
      <c r="W13" s="54">
        <v>51.5</v>
      </c>
      <c r="X13" s="54">
        <v>13</v>
      </c>
      <c r="Y13" s="54">
        <v>11.7</v>
      </c>
      <c r="Z13" s="54">
        <v>13.4</v>
      </c>
      <c r="AA13" s="54">
        <v>13.4</v>
      </c>
      <c r="AB13" s="54">
        <v>58</v>
      </c>
      <c r="AC13" s="54">
        <v>14.3</v>
      </c>
      <c r="AD13" s="54">
        <v>14.7</v>
      </c>
      <c r="AE13" s="54">
        <v>14.5</v>
      </c>
      <c r="AF13" s="54">
        <v>14.2</v>
      </c>
      <c r="AG13" s="54">
        <v>24.9</v>
      </c>
      <c r="AH13" s="54">
        <v>15</v>
      </c>
      <c r="AI13" s="54">
        <v>9.9</v>
      </c>
      <c r="AJ13" s="54" t="s">
        <v>66</v>
      </c>
      <c r="AK13" s="54" t="s">
        <v>66</v>
      </c>
      <c r="AL13" s="54" t="s">
        <v>66</v>
      </c>
      <c r="AM13" s="54" t="s">
        <v>66</v>
      </c>
      <c r="AN13" s="54" t="s">
        <v>66</v>
      </c>
      <c r="AO13" s="54" t="s">
        <v>66</v>
      </c>
      <c r="AP13" s="54" t="s">
        <v>66</v>
      </c>
      <c r="AQ13" s="54" t="s">
        <v>66</v>
      </c>
      <c r="AR13" s="54" t="s">
        <v>66</v>
      </c>
      <c r="AS13" s="54" t="s">
        <v>66</v>
      </c>
      <c r="AT13" s="54" t="s">
        <v>66</v>
      </c>
      <c r="AU13" s="54" t="s">
        <v>66</v>
      </c>
    </row>
    <row r="14" spans="2:47" ht="13.5" thickBot="1">
      <c r="B14" s="78" t="s">
        <v>232</v>
      </c>
      <c r="C14" s="89">
        <v>4489.3</v>
      </c>
      <c r="D14" s="89">
        <v>1172.8999999999996</v>
      </c>
      <c r="E14" s="90">
        <v>1095.9</v>
      </c>
      <c r="F14" s="90">
        <v>1039.2</v>
      </c>
      <c r="G14" s="90">
        <v>1181.3</v>
      </c>
      <c r="H14" s="89">
        <v>4545.7</v>
      </c>
      <c r="I14" s="89">
        <v>1195</v>
      </c>
      <c r="J14" s="90">
        <v>1095.4</v>
      </c>
      <c r="K14" s="90">
        <v>1072.8</v>
      </c>
      <c r="L14" s="90">
        <v>1182.6</v>
      </c>
      <c r="M14" s="90">
        <v>4536.7</v>
      </c>
      <c r="N14" s="90">
        <v>1191.7</v>
      </c>
      <c r="O14" s="90">
        <v>1123.21</v>
      </c>
      <c r="P14" s="90">
        <v>1036.2</v>
      </c>
      <c r="Q14" s="90">
        <v>1186.3</v>
      </c>
      <c r="R14" s="90">
        <v>4458.5</v>
      </c>
      <c r="S14" s="90">
        <v>1164.9</v>
      </c>
      <c r="T14" s="90">
        <v>1031.3</v>
      </c>
      <c r="U14" s="90">
        <v>1083.5</v>
      </c>
      <c r="V14" s="90">
        <v>1178.9</v>
      </c>
      <c r="W14" s="90">
        <v>4591.3</v>
      </c>
      <c r="X14" s="90">
        <v>1168.24</v>
      </c>
      <c r="Y14" s="90">
        <v>1127.7</v>
      </c>
      <c r="Z14" s="90">
        <v>1108.94</v>
      </c>
      <c r="AA14" s="90">
        <v>1186.24</v>
      </c>
      <c r="AB14" s="90">
        <v>4503.1</v>
      </c>
      <c r="AC14" s="90">
        <v>1131.8</v>
      </c>
      <c r="AD14" s="90">
        <v>1056.8</v>
      </c>
      <c r="AE14" s="90">
        <v>1132.3</v>
      </c>
      <c r="AF14" s="90">
        <v>1182.2</v>
      </c>
      <c r="AG14" s="90">
        <v>4582.29</v>
      </c>
      <c r="AH14" s="90">
        <v>1219.9</v>
      </c>
      <c r="AI14" s="90">
        <v>1099.79</v>
      </c>
      <c r="AJ14" s="90">
        <v>1087.4</v>
      </c>
      <c r="AK14" s="90">
        <v>1175.2</v>
      </c>
      <c r="AL14" s="90">
        <v>4317.2</v>
      </c>
      <c r="AM14" s="90">
        <v>1109.4</v>
      </c>
      <c r="AN14" s="90">
        <v>1044.4</v>
      </c>
      <c r="AO14" s="90">
        <v>1025.7</v>
      </c>
      <c r="AP14" s="90">
        <v>1137.7</v>
      </c>
      <c r="AQ14" s="90">
        <v>4329.5</v>
      </c>
      <c r="AR14" s="90">
        <v>1134.5</v>
      </c>
      <c r="AS14" s="90">
        <v>1069</v>
      </c>
      <c r="AT14" s="90">
        <v>995.5</v>
      </c>
      <c r="AU14" s="90">
        <v>1130.5</v>
      </c>
    </row>
    <row r="15" spans="2:47" ht="12.75">
      <c r="B15" s="38"/>
      <c r="C15" s="55"/>
      <c r="D15" s="55"/>
      <c r="E15" s="56"/>
      <c r="F15" s="56"/>
      <c r="G15" s="56"/>
      <c r="H15" s="55"/>
      <c r="I15" s="55"/>
      <c r="J15" s="56"/>
      <c r="K15" s="56"/>
      <c r="L15" s="56"/>
      <c r="M15" s="56"/>
      <c r="N15" s="56"/>
      <c r="O15" s="56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</row>
    <row r="16" spans="2:47" ht="13.5" thickBot="1">
      <c r="B16" s="78" t="s">
        <v>157</v>
      </c>
      <c r="C16" s="89"/>
      <c r="D16" s="89"/>
      <c r="E16" s="90"/>
      <c r="F16" s="90"/>
      <c r="G16" s="90"/>
      <c r="H16" s="89"/>
      <c r="I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</row>
    <row r="17" spans="2:47" ht="12.75">
      <c r="B17" s="38" t="s">
        <v>155</v>
      </c>
      <c r="C17" s="53">
        <v>29056.6</v>
      </c>
      <c r="D17" s="53">
        <v>8735</v>
      </c>
      <c r="E17" s="54">
        <v>5175</v>
      </c>
      <c r="F17" s="54">
        <v>5715.5</v>
      </c>
      <c r="G17" s="54">
        <v>9431.2</v>
      </c>
      <c r="H17" s="53">
        <v>27465.9</v>
      </c>
      <c r="I17" s="53">
        <v>8140.8</v>
      </c>
      <c r="J17" s="54">
        <v>4777.5</v>
      </c>
      <c r="K17" s="54">
        <v>5134</v>
      </c>
      <c r="L17" s="54">
        <v>9413.6</v>
      </c>
      <c r="M17" s="54">
        <v>25291.24</v>
      </c>
      <c r="N17" s="54">
        <v>7603.59</v>
      </c>
      <c r="O17" s="54">
        <v>4298</v>
      </c>
      <c r="P17" s="54">
        <v>5079</v>
      </c>
      <c r="Q17" s="54">
        <v>8311</v>
      </c>
      <c r="R17" s="54">
        <v>22894.8</v>
      </c>
      <c r="S17" s="54">
        <v>6920.5</v>
      </c>
      <c r="T17" s="54">
        <v>4003.9</v>
      </c>
      <c r="U17" s="54">
        <v>4410.1</v>
      </c>
      <c r="V17" s="54">
        <v>7560.3</v>
      </c>
      <c r="W17" s="54">
        <v>21653.3</v>
      </c>
      <c r="X17" s="54">
        <v>6184.3</v>
      </c>
      <c r="Y17" s="54">
        <v>3661.5</v>
      </c>
      <c r="Z17" s="54">
        <v>4496.7</v>
      </c>
      <c r="AA17" s="54">
        <v>7310.8</v>
      </c>
      <c r="AB17" s="54">
        <v>17357.7</v>
      </c>
      <c r="AC17" s="54">
        <v>6469.6</v>
      </c>
      <c r="AD17" s="54">
        <v>3284.3</v>
      </c>
      <c r="AE17" s="54">
        <v>3078.2</v>
      </c>
      <c r="AF17" s="54">
        <v>4525.6</v>
      </c>
      <c r="AG17" s="54">
        <v>15005.62</v>
      </c>
      <c r="AH17" s="54">
        <v>4132</v>
      </c>
      <c r="AI17" s="54">
        <v>2731.42</v>
      </c>
      <c r="AJ17" s="54">
        <v>2964.5</v>
      </c>
      <c r="AK17" s="54">
        <v>5177.7</v>
      </c>
      <c r="AL17" s="54">
        <v>13756.4</v>
      </c>
      <c r="AM17" s="54">
        <v>4070.1</v>
      </c>
      <c r="AN17" s="54">
        <v>2315.2</v>
      </c>
      <c r="AO17" s="54">
        <v>2698.2</v>
      </c>
      <c r="AP17" s="54">
        <v>4672.9</v>
      </c>
      <c r="AQ17" s="54">
        <v>13166.8</v>
      </c>
      <c r="AR17" s="54">
        <v>3871.4</v>
      </c>
      <c r="AS17" s="54">
        <v>2320.7</v>
      </c>
      <c r="AT17" s="54">
        <v>2588.5</v>
      </c>
      <c r="AU17" s="54">
        <v>4386.2</v>
      </c>
    </row>
    <row r="18" spans="2:47" ht="12.75">
      <c r="B18" s="38" t="s">
        <v>158</v>
      </c>
      <c r="C18" s="53">
        <v>5242.5</v>
      </c>
      <c r="D18" s="53">
        <v>1487.4</v>
      </c>
      <c r="E18" s="185">
        <v>1304.6</v>
      </c>
      <c r="F18" s="185">
        <v>1098.9</v>
      </c>
      <c r="G18" s="185">
        <v>1351.6</v>
      </c>
      <c r="H18" s="53">
        <v>3928.8</v>
      </c>
      <c r="I18" s="53">
        <v>1360</v>
      </c>
      <c r="J18" s="185">
        <v>855.2</v>
      </c>
      <c r="K18" s="185">
        <v>715.7</v>
      </c>
      <c r="L18" s="185">
        <v>998</v>
      </c>
      <c r="M18" s="185">
        <v>2185.69</v>
      </c>
      <c r="N18" s="185">
        <v>602.97</v>
      </c>
      <c r="O18" s="185">
        <v>452</v>
      </c>
      <c r="P18" s="185">
        <v>482</v>
      </c>
      <c r="Q18" s="185">
        <v>649</v>
      </c>
      <c r="R18" s="185">
        <v>2510.3100000000004</v>
      </c>
      <c r="S18" s="185">
        <v>560.6</v>
      </c>
      <c r="T18" s="54">
        <v>614.2</v>
      </c>
      <c r="U18" s="54">
        <v>571.31</v>
      </c>
      <c r="V18" s="54">
        <v>764.2</v>
      </c>
      <c r="W18" s="54">
        <v>2311</v>
      </c>
      <c r="X18" s="54">
        <v>647.8</v>
      </c>
      <c r="Y18" s="54">
        <v>639.3</v>
      </c>
      <c r="Z18" s="54">
        <v>501.5</v>
      </c>
      <c r="AA18" s="54">
        <v>522.4</v>
      </c>
      <c r="AB18" s="54">
        <v>1759.51</v>
      </c>
      <c r="AC18" s="54">
        <v>488.07</v>
      </c>
      <c r="AD18" s="54">
        <v>362.7</v>
      </c>
      <c r="AE18" s="54">
        <v>444.1</v>
      </c>
      <c r="AF18" s="54">
        <v>464.7</v>
      </c>
      <c r="AG18" s="54">
        <v>1382.82</v>
      </c>
      <c r="AH18" s="54">
        <v>356</v>
      </c>
      <c r="AI18" s="54">
        <v>306.19</v>
      </c>
      <c r="AJ18" s="54">
        <v>271.41</v>
      </c>
      <c r="AK18" s="54">
        <v>449.22</v>
      </c>
      <c r="AL18" s="54">
        <v>323.69</v>
      </c>
      <c r="AM18" s="54">
        <v>210.99</v>
      </c>
      <c r="AN18" s="54">
        <v>39.74</v>
      </c>
      <c r="AO18" s="54">
        <v>24.06</v>
      </c>
      <c r="AP18" s="54">
        <v>48.9</v>
      </c>
      <c r="AQ18" s="54" t="s">
        <v>66</v>
      </c>
      <c r="AR18" s="54" t="s">
        <v>66</v>
      </c>
      <c r="AS18" s="54" t="s">
        <v>66</v>
      </c>
      <c r="AT18" s="54" t="s">
        <v>66</v>
      </c>
      <c r="AU18" s="54" t="s">
        <v>66</v>
      </c>
    </row>
    <row r="19" spans="2:47" ht="12.75">
      <c r="B19" s="38" t="s">
        <v>75</v>
      </c>
      <c r="C19" s="53">
        <v>1597.5</v>
      </c>
      <c r="D19" s="53">
        <v>447</v>
      </c>
      <c r="E19" s="54">
        <v>349.8</v>
      </c>
      <c r="F19" s="54">
        <v>336</v>
      </c>
      <c r="G19" s="54">
        <v>464.8</v>
      </c>
      <c r="H19" s="53">
        <v>1578</v>
      </c>
      <c r="I19" s="53">
        <v>442.2</v>
      </c>
      <c r="J19" s="54">
        <v>336.7</v>
      </c>
      <c r="K19" s="54">
        <v>308.2</v>
      </c>
      <c r="L19" s="54">
        <v>490.9</v>
      </c>
      <c r="M19" s="54">
        <v>1495.92</v>
      </c>
      <c r="N19" s="54">
        <v>418.84</v>
      </c>
      <c r="O19" s="54">
        <v>296</v>
      </c>
      <c r="P19" s="54">
        <v>312</v>
      </c>
      <c r="Q19" s="54">
        <v>469.1</v>
      </c>
      <c r="R19" s="54">
        <v>1371</v>
      </c>
      <c r="S19" s="54">
        <v>417.4</v>
      </c>
      <c r="T19" s="54">
        <v>243.6</v>
      </c>
      <c r="U19" s="54">
        <v>298.2</v>
      </c>
      <c r="V19" s="54">
        <v>411.8</v>
      </c>
      <c r="W19" s="54">
        <v>1295.2</v>
      </c>
      <c r="X19" s="54">
        <v>354.7</v>
      </c>
      <c r="Y19" s="54">
        <v>260.8</v>
      </c>
      <c r="Z19" s="54">
        <v>285.1</v>
      </c>
      <c r="AA19" s="54">
        <v>394.6</v>
      </c>
      <c r="AB19" s="54">
        <v>1251.74</v>
      </c>
      <c r="AC19" s="54">
        <v>334.4</v>
      </c>
      <c r="AD19" s="54">
        <v>271.58</v>
      </c>
      <c r="AE19" s="54">
        <v>271.2</v>
      </c>
      <c r="AF19" s="54">
        <v>374.6</v>
      </c>
      <c r="AG19" s="54">
        <v>1202.45</v>
      </c>
      <c r="AH19" s="54">
        <v>350.58</v>
      </c>
      <c r="AI19" s="54">
        <v>220.07</v>
      </c>
      <c r="AJ19" s="54">
        <v>245.3</v>
      </c>
      <c r="AK19" s="54">
        <v>386.5</v>
      </c>
      <c r="AL19" s="54">
        <v>1156.12</v>
      </c>
      <c r="AM19" s="54">
        <v>335.5</v>
      </c>
      <c r="AN19" s="54">
        <v>215.9</v>
      </c>
      <c r="AO19" s="54">
        <v>232.66</v>
      </c>
      <c r="AP19" s="54">
        <v>372.06</v>
      </c>
      <c r="AQ19" s="54">
        <v>1110.6</v>
      </c>
      <c r="AR19" s="54">
        <v>326.1</v>
      </c>
      <c r="AS19" s="54">
        <v>210.5</v>
      </c>
      <c r="AT19" s="54">
        <v>206.9</v>
      </c>
      <c r="AU19" s="54">
        <v>367.1</v>
      </c>
    </row>
    <row r="20" spans="2:47" ht="12.75">
      <c r="B20" s="84" t="s">
        <v>233</v>
      </c>
      <c r="C20" s="91">
        <v>30654.1</v>
      </c>
      <c r="D20" s="91">
        <v>9182</v>
      </c>
      <c r="E20" s="92">
        <v>5524.7</v>
      </c>
      <c r="F20" s="92">
        <v>6051.4</v>
      </c>
      <c r="G20" s="92">
        <v>9896</v>
      </c>
      <c r="H20" s="91">
        <v>29043.9</v>
      </c>
      <c r="I20" s="91">
        <v>8582.9</v>
      </c>
      <c r="J20" s="92">
        <v>5114.2</v>
      </c>
      <c r="K20" s="92">
        <v>5442.2</v>
      </c>
      <c r="L20" s="92">
        <v>9904.5</v>
      </c>
      <c r="M20" s="92">
        <v>26787.17</v>
      </c>
      <c r="N20" s="92">
        <v>8022.44</v>
      </c>
      <c r="O20" s="92">
        <v>4594</v>
      </c>
      <c r="P20" s="92">
        <v>5391</v>
      </c>
      <c r="Q20" s="92">
        <v>8780</v>
      </c>
      <c r="R20" s="92">
        <v>24265.800000000003</v>
      </c>
      <c r="S20" s="92">
        <v>7337.9</v>
      </c>
      <c r="T20" s="92">
        <v>4247.5</v>
      </c>
      <c r="U20" s="92">
        <v>4708.3</v>
      </c>
      <c r="V20" s="92">
        <v>7972.1</v>
      </c>
      <c r="W20" s="92">
        <v>22948.5</v>
      </c>
      <c r="X20" s="92">
        <v>6539</v>
      </c>
      <c r="Y20" s="92">
        <v>3922.3</v>
      </c>
      <c r="Z20" s="92">
        <v>4781.8</v>
      </c>
      <c r="AA20" s="92">
        <v>7705.400000000001</v>
      </c>
      <c r="AB20" s="92">
        <v>18609.44</v>
      </c>
      <c r="AC20" s="92">
        <v>6804</v>
      </c>
      <c r="AD20" s="92">
        <v>3555.9</v>
      </c>
      <c r="AE20" s="92">
        <v>3349.4</v>
      </c>
      <c r="AF20" s="92">
        <v>4900.2</v>
      </c>
      <c r="AG20" s="92">
        <v>16208.07</v>
      </c>
      <c r="AH20" s="92">
        <v>4482.58</v>
      </c>
      <c r="AI20" s="92">
        <v>2951.49</v>
      </c>
      <c r="AJ20" s="92">
        <v>3209.8</v>
      </c>
      <c r="AK20" s="92">
        <v>5564.2</v>
      </c>
      <c r="AL20" s="92">
        <v>14912.52</v>
      </c>
      <c r="AM20" s="92">
        <v>4405.6</v>
      </c>
      <c r="AN20" s="92">
        <v>2531.1</v>
      </c>
      <c r="AO20" s="92">
        <v>2930.86</v>
      </c>
      <c r="AP20" s="92">
        <v>5044.96</v>
      </c>
      <c r="AQ20" s="92">
        <v>14277.4</v>
      </c>
      <c r="AR20" s="92">
        <v>4197.5</v>
      </c>
      <c r="AS20" s="92">
        <v>2531.2</v>
      </c>
      <c r="AT20" s="92">
        <v>2795.4</v>
      </c>
      <c r="AU20" s="92">
        <v>4753.3</v>
      </c>
    </row>
    <row r="21" spans="2:47" ht="12.75">
      <c r="B21" s="38"/>
      <c r="C21" s="55"/>
      <c r="D21" s="55"/>
      <c r="E21" s="56"/>
      <c r="F21" s="56"/>
      <c r="G21" s="56"/>
      <c r="H21" s="55"/>
      <c r="I21" s="55"/>
      <c r="J21" s="56"/>
      <c r="K21" s="56"/>
      <c r="L21" s="56"/>
      <c r="M21" s="56"/>
      <c r="N21" s="56"/>
      <c r="O21" s="56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</row>
    <row r="22" spans="2:47" ht="13.5" thickBot="1">
      <c r="B22" s="78" t="s">
        <v>192</v>
      </c>
      <c r="C22" s="89"/>
      <c r="D22" s="89"/>
      <c r="E22" s="90"/>
      <c r="F22" s="90"/>
      <c r="G22" s="90"/>
      <c r="H22" s="89"/>
      <c r="I22" s="8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</row>
    <row r="23" spans="2:47" ht="12.75">
      <c r="B23" s="123" t="s">
        <v>153</v>
      </c>
      <c r="C23" s="53">
        <v>652.4</v>
      </c>
      <c r="D23" s="53">
        <v>182.2</v>
      </c>
      <c r="E23" s="54">
        <v>159</v>
      </c>
      <c r="F23" s="54">
        <v>125.5</v>
      </c>
      <c r="G23" s="54">
        <v>185.7</v>
      </c>
      <c r="H23" s="53">
        <v>655.7</v>
      </c>
      <c r="I23" s="53">
        <v>179.6</v>
      </c>
      <c r="J23" s="54">
        <v>157.79999999999998</v>
      </c>
      <c r="K23" s="54">
        <v>126.1</v>
      </c>
      <c r="L23" s="54">
        <v>192.4</v>
      </c>
      <c r="M23" s="54">
        <v>647.27</v>
      </c>
      <c r="N23" s="54">
        <v>180.3</v>
      </c>
      <c r="O23" s="54">
        <v>143.96</v>
      </c>
      <c r="P23" s="54">
        <v>127.4</v>
      </c>
      <c r="Q23" s="54">
        <v>195.6</v>
      </c>
      <c r="R23" s="54">
        <v>660.1</v>
      </c>
      <c r="S23" s="54">
        <v>187.51</v>
      </c>
      <c r="T23" s="54">
        <v>117.23</v>
      </c>
      <c r="U23" s="54">
        <v>160.06</v>
      </c>
      <c r="V23" s="54">
        <v>195.26</v>
      </c>
      <c r="W23" s="54">
        <v>645.54</v>
      </c>
      <c r="X23" s="54">
        <v>170.82</v>
      </c>
      <c r="Y23" s="54">
        <v>143.43</v>
      </c>
      <c r="Z23" s="54">
        <v>148.43</v>
      </c>
      <c r="AA23" s="54">
        <v>182.86</v>
      </c>
      <c r="AB23" s="54">
        <v>744.4</v>
      </c>
      <c r="AC23" s="54">
        <v>192</v>
      </c>
      <c r="AD23" s="54">
        <v>162.8</v>
      </c>
      <c r="AE23" s="54">
        <v>165.96</v>
      </c>
      <c r="AF23" s="54">
        <v>223.69</v>
      </c>
      <c r="AG23" s="54">
        <v>723.8</v>
      </c>
      <c r="AH23" s="54">
        <v>200.7</v>
      </c>
      <c r="AI23" s="54">
        <v>154.2</v>
      </c>
      <c r="AJ23" s="54">
        <v>153</v>
      </c>
      <c r="AK23" s="54">
        <v>215.9</v>
      </c>
      <c r="AL23" s="54">
        <v>723.4</v>
      </c>
      <c r="AM23" s="54">
        <v>201.3</v>
      </c>
      <c r="AN23" s="54">
        <v>156.7</v>
      </c>
      <c r="AO23" s="54">
        <v>154.8</v>
      </c>
      <c r="AP23" s="54">
        <v>210.6</v>
      </c>
      <c r="AQ23" s="54">
        <v>681.9</v>
      </c>
      <c r="AR23" s="54">
        <v>200</v>
      </c>
      <c r="AS23" s="54">
        <v>149.7</v>
      </c>
      <c r="AT23" s="54">
        <v>132.2</v>
      </c>
      <c r="AU23" s="54">
        <v>200</v>
      </c>
    </row>
    <row r="24" spans="2:47" ht="12.75">
      <c r="B24" s="123" t="s">
        <v>156</v>
      </c>
      <c r="C24" s="163">
        <v>191.6</v>
      </c>
      <c r="D24" s="163">
        <v>52.4</v>
      </c>
      <c r="E24" s="54">
        <v>51.4</v>
      </c>
      <c r="F24" s="54">
        <v>44.8</v>
      </c>
      <c r="G24" s="54">
        <v>43</v>
      </c>
      <c r="H24" s="163">
        <v>198.8</v>
      </c>
      <c r="I24" s="163">
        <v>48.4</v>
      </c>
      <c r="J24" s="54">
        <v>53.4</v>
      </c>
      <c r="K24" s="54">
        <v>52.6</v>
      </c>
      <c r="L24" s="54">
        <v>44.4</v>
      </c>
      <c r="M24" s="54">
        <v>148.54</v>
      </c>
      <c r="N24" s="54">
        <v>46.1</v>
      </c>
      <c r="O24" s="54">
        <v>37.7</v>
      </c>
      <c r="P24" s="54">
        <v>33.5</v>
      </c>
      <c r="Q24" s="54">
        <v>31.2</v>
      </c>
      <c r="R24" s="54">
        <v>58.4</v>
      </c>
      <c r="S24" s="54">
        <v>21.6</v>
      </c>
      <c r="T24" s="54">
        <v>12.1</v>
      </c>
      <c r="U24" s="54">
        <v>12.3</v>
      </c>
      <c r="V24" s="54">
        <v>12.4</v>
      </c>
      <c r="W24" s="54">
        <v>50.599999999999994</v>
      </c>
      <c r="X24" s="54">
        <v>12.8</v>
      </c>
      <c r="Y24" s="54">
        <v>11.5</v>
      </c>
      <c r="Z24" s="54">
        <v>13.1</v>
      </c>
      <c r="AA24" s="54">
        <v>13.2</v>
      </c>
      <c r="AB24" s="54">
        <v>55.9</v>
      </c>
      <c r="AC24" s="54">
        <v>12.8</v>
      </c>
      <c r="AD24" s="54">
        <v>14.4</v>
      </c>
      <c r="AE24" s="54">
        <v>14.5</v>
      </c>
      <c r="AF24" s="54">
        <v>14.2</v>
      </c>
      <c r="AG24" s="54">
        <v>24.9</v>
      </c>
      <c r="AH24" s="54">
        <v>15</v>
      </c>
      <c r="AI24" s="54">
        <v>9.9</v>
      </c>
      <c r="AJ24" s="54" t="s">
        <v>66</v>
      </c>
      <c r="AK24" s="54" t="s">
        <v>66</v>
      </c>
      <c r="AL24" s="54" t="s">
        <v>66</v>
      </c>
      <c r="AM24" s="54" t="s">
        <v>66</v>
      </c>
      <c r="AN24" s="54" t="s">
        <v>66</v>
      </c>
      <c r="AO24" s="54" t="s">
        <v>66</v>
      </c>
      <c r="AP24" s="54" t="s">
        <v>66</v>
      </c>
      <c r="AQ24" s="54" t="s">
        <v>66</v>
      </c>
      <c r="AR24" s="54" t="s">
        <v>66</v>
      </c>
      <c r="AS24" s="54" t="s">
        <v>66</v>
      </c>
      <c r="AT24" s="54" t="s">
        <v>66</v>
      </c>
      <c r="AU24" s="54" t="s">
        <v>66</v>
      </c>
    </row>
    <row r="25" spans="2:47" ht="12.75">
      <c r="B25" s="38"/>
      <c r="C25" s="53"/>
      <c r="D25" s="53"/>
      <c r="E25" s="54"/>
      <c r="F25" s="54"/>
      <c r="G25" s="54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</row>
    <row r="26" spans="2:47" ht="13.5" thickBot="1">
      <c r="B26" s="78" t="s">
        <v>159</v>
      </c>
      <c r="C26" s="89"/>
      <c r="D26" s="89"/>
      <c r="E26" s="90"/>
      <c r="F26" s="90"/>
      <c r="G26" s="90"/>
      <c r="H26" s="89"/>
      <c r="I26" s="8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</row>
    <row r="27" spans="2:47" ht="12.75">
      <c r="B27" s="37" t="s">
        <v>234</v>
      </c>
      <c r="C27" s="59">
        <v>14851</v>
      </c>
      <c r="D27" s="59">
        <v>3965</v>
      </c>
      <c r="E27" s="60">
        <v>3508</v>
      </c>
      <c r="F27" s="60">
        <v>3710</v>
      </c>
      <c r="G27" s="60">
        <v>3667</v>
      </c>
      <c r="H27" s="59">
        <v>13529</v>
      </c>
      <c r="I27" s="59">
        <v>2949</v>
      </c>
      <c r="J27" s="60">
        <v>3324</v>
      </c>
      <c r="K27" s="60">
        <v>3419.1</v>
      </c>
      <c r="L27" s="60">
        <v>3837</v>
      </c>
      <c r="M27" s="60">
        <v>13714</v>
      </c>
      <c r="N27" s="60">
        <v>3673</v>
      </c>
      <c r="O27" s="60">
        <v>3488</v>
      </c>
      <c r="P27" s="60">
        <v>3334.4</v>
      </c>
      <c r="Q27" s="60">
        <v>3219</v>
      </c>
      <c r="R27" s="60">
        <v>11527</v>
      </c>
      <c r="S27" s="60">
        <v>2968</v>
      </c>
      <c r="T27" s="60">
        <v>3020</v>
      </c>
      <c r="U27" s="60">
        <v>2837</v>
      </c>
      <c r="V27" s="60">
        <v>2702</v>
      </c>
      <c r="W27" s="60">
        <v>9329.6</v>
      </c>
      <c r="X27" s="60">
        <v>1862.6</v>
      </c>
      <c r="Y27" s="60">
        <v>2398</v>
      </c>
      <c r="Z27" s="60">
        <v>2495</v>
      </c>
      <c r="AA27" s="60">
        <v>2574</v>
      </c>
      <c r="AB27" s="60">
        <v>9699.8</v>
      </c>
      <c r="AC27" s="60">
        <v>2422.8</v>
      </c>
      <c r="AD27" s="60">
        <v>2142.6</v>
      </c>
      <c r="AE27" s="60">
        <v>2593.9</v>
      </c>
      <c r="AF27" s="60">
        <v>2540.5</v>
      </c>
      <c r="AG27" s="60">
        <v>10849.6</v>
      </c>
      <c r="AH27" s="60">
        <v>2663.6</v>
      </c>
      <c r="AI27" s="60">
        <v>2245</v>
      </c>
      <c r="AJ27" s="60">
        <v>2481</v>
      </c>
      <c r="AK27" s="60">
        <v>3460</v>
      </c>
      <c r="AL27" s="60">
        <v>11000</v>
      </c>
      <c r="AM27" s="60">
        <v>3105</v>
      </c>
      <c r="AN27" s="60">
        <v>2133</v>
      </c>
      <c r="AO27" s="60">
        <v>2763</v>
      </c>
      <c r="AP27" s="60">
        <v>2999</v>
      </c>
      <c r="AQ27" s="60">
        <v>10915</v>
      </c>
      <c r="AR27" s="60">
        <v>2862</v>
      </c>
      <c r="AS27" s="60">
        <v>2177</v>
      </c>
      <c r="AT27" s="60">
        <v>2743</v>
      </c>
      <c r="AU27" s="60">
        <v>3133</v>
      </c>
    </row>
    <row r="28" spans="2:47" ht="12.75">
      <c r="B28" s="38" t="s">
        <v>160</v>
      </c>
      <c r="C28" s="59">
        <v>8946</v>
      </c>
      <c r="D28" s="59">
        <v>2654</v>
      </c>
      <c r="E28" s="60">
        <v>2316</v>
      </c>
      <c r="F28" s="60">
        <v>2186</v>
      </c>
      <c r="G28" s="60">
        <v>1791</v>
      </c>
      <c r="H28" s="59">
        <v>9038</v>
      </c>
      <c r="I28" s="59">
        <v>1097</v>
      </c>
      <c r="J28" s="60">
        <v>2357</v>
      </c>
      <c r="K28" s="60">
        <v>2602</v>
      </c>
      <c r="L28" s="60">
        <v>2982</v>
      </c>
      <c r="M28" s="60">
        <v>9656</v>
      </c>
      <c r="N28" s="60">
        <v>2540</v>
      </c>
      <c r="O28" s="60">
        <v>1889</v>
      </c>
      <c r="P28" s="60">
        <v>2517</v>
      </c>
      <c r="Q28" s="60">
        <v>2709</v>
      </c>
      <c r="R28" s="60">
        <v>10248</v>
      </c>
      <c r="S28" s="60">
        <v>2539</v>
      </c>
      <c r="T28" s="60">
        <v>2429</v>
      </c>
      <c r="U28" s="60">
        <v>2623</v>
      </c>
      <c r="V28" s="60">
        <v>2657</v>
      </c>
      <c r="W28" s="60">
        <v>8155.1</v>
      </c>
      <c r="X28" s="60">
        <v>1774.1</v>
      </c>
      <c r="Y28" s="60">
        <v>2329</v>
      </c>
      <c r="Z28" s="60">
        <v>2219</v>
      </c>
      <c r="AA28" s="60">
        <v>1833</v>
      </c>
      <c r="AB28" s="60">
        <v>8097.13</v>
      </c>
      <c r="AC28" s="60">
        <v>1751.43</v>
      </c>
      <c r="AD28" s="60">
        <v>1805</v>
      </c>
      <c r="AE28" s="60">
        <v>2515.2</v>
      </c>
      <c r="AF28" s="60">
        <v>2025.5</v>
      </c>
      <c r="AG28" s="60">
        <v>8733.7</v>
      </c>
      <c r="AH28" s="60">
        <v>1792.7</v>
      </c>
      <c r="AI28" s="60">
        <v>1885</v>
      </c>
      <c r="AJ28" s="60">
        <v>2272</v>
      </c>
      <c r="AK28" s="60">
        <v>2784</v>
      </c>
      <c r="AL28" s="60">
        <v>9018</v>
      </c>
      <c r="AM28" s="60">
        <v>2589</v>
      </c>
      <c r="AN28" s="60">
        <v>1858</v>
      </c>
      <c r="AO28" s="60">
        <v>2432</v>
      </c>
      <c r="AP28" s="60">
        <v>2139</v>
      </c>
      <c r="AQ28" s="60">
        <v>9335</v>
      </c>
      <c r="AR28" s="60">
        <v>2032</v>
      </c>
      <c r="AS28" s="60">
        <v>1947</v>
      </c>
      <c r="AT28" s="60">
        <v>2498</v>
      </c>
      <c r="AU28" s="60">
        <v>2858</v>
      </c>
    </row>
    <row r="29" spans="2:47" ht="12.75">
      <c r="B29" s="38" t="s">
        <v>161</v>
      </c>
      <c r="C29" s="59">
        <v>3425</v>
      </c>
      <c r="D29" s="59">
        <v>948</v>
      </c>
      <c r="E29" s="60">
        <v>706</v>
      </c>
      <c r="F29" s="60">
        <v>1044</v>
      </c>
      <c r="G29" s="60">
        <v>727</v>
      </c>
      <c r="H29" s="59">
        <v>2713</v>
      </c>
      <c r="I29" s="59">
        <v>758</v>
      </c>
      <c r="J29" s="60">
        <v>635</v>
      </c>
      <c r="K29" s="60">
        <v>815</v>
      </c>
      <c r="L29" s="60">
        <v>505</v>
      </c>
      <c r="M29" s="60">
        <v>1715</v>
      </c>
      <c r="N29" s="60">
        <v>383</v>
      </c>
      <c r="O29" s="60">
        <v>470</v>
      </c>
      <c r="P29" s="60">
        <v>474.9</v>
      </c>
      <c r="Q29" s="60">
        <v>387</v>
      </c>
      <c r="R29" s="60">
        <v>974</v>
      </c>
      <c r="S29" s="60">
        <v>380</v>
      </c>
      <c r="T29" s="60">
        <v>384</v>
      </c>
      <c r="U29" s="60">
        <v>210</v>
      </c>
      <c r="V29" s="60" t="s">
        <v>66</v>
      </c>
      <c r="W29" s="60" t="s">
        <v>66</v>
      </c>
      <c r="X29" s="60" t="s">
        <v>66</v>
      </c>
      <c r="Y29" s="60" t="s">
        <v>66</v>
      </c>
      <c r="Z29" s="60" t="s">
        <v>66</v>
      </c>
      <c r="AA29" s="60" t="s">
        <v>66</v>
      </c>
      <c r="AB29" s="60" t="s">
        <v>66</v>
      </c>
      <c r="AC29" s="60" t="s">
        <v>66</v>
      </c>
      <c r="AD29" s="60" t="s">
        <v>66</v>
      </c>
      <c r="AE29" s="60" t="s">
        <v>66</v>
      </c>
      <c r="AF29" s="60" t="s">
        <v>66</v>
      </c>
      <c r="AG29" s="60" t="s">
        <v>66</v>
      </c>
      <c r="AH29" s="60" t="s">
        <v>66</v>
      </c>
      <c r="AI29" s="60" t="s">
        <v>66</v>
      </c>
      <c r="AJ29" s="60" t="s">
        <v>66</v>
      </c>
      <c r="AK29" s="60" t="s">
        <v>66</v>
      </c>
      <c r="AL29" s="60" t="s">
        <v>66</v>
      </c>
      <c r="AM29" s="60" t="s">
        <v>66</v>
      </c>
      <c r="AN29" s="60" t="s">
        <v>66</v>
      </c>
      <c r="AO29" s="60" t="s">
        <v>66</v>
      </c>
      <c r="AP29" s="60" t="s">
        <v>66</v>
      </c>
      <c r="AQ29" s="60" t="s">
        <v>66</v>
      </c>
      <c r="AR29" s="60" t="s">
        <v>66</v>
      </c>
      <c r="AS29" s="60" t="s">
        <v>66</v>
      </c>
      <c r="AT29" s="60" t="s">
        <v>66</v>
      </c>
      <c r="AU29" s="60" t="s">
        <v>66</v>
      </c>
    </row>
    <row r="30" spans="2:47" ht="12.75">
      <c r="B30" s="37"/>
      <c r="C30" s="59"/>
      <c r="D30" s="59"/>
      <c r="E30" s="60"/>
      <c r="F30" s="60"/>
      <c r="G30" s="60"/>
      <c r="H30" s="59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</row>
    <row r="31" spans="2:47" ht="13.5" thickBot="1">
      <c r="B31" s="135" t="s">
        <v>280</v>
      </c>
      <c r="C31" s="93"/>
      <c r="D31" s="93"/>
      <c r="E31" s="94"/>
      <c r="F31" s="94"/>
      <c r="G31" s="94"/>
      <c r="H31" s="93"/>
      <c r="I31" s="93"/>
      <c r="J31" s="94"/>
      <c r="K31" s="94"/>
      <c r="L31" s="94"/>
      <c r="M31" s="94"/>
      <c r="N31" s="94"/>
      <c r="O31" s="94"/>
      <c r="P31" s="267"/>
      <c r="Q31" s="267"/>
      <c r="R31" s="95"/>
      <c r="S31" s="95"/>
      <c r="T31" s="95"/>
      <c r="U31" s="95"/>
      <c r="V31" s="95"/>
      <c r="W31" s="95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2:51" ht="12.75">
      <c r="B32" s="37" t="s">
        <v>163</v>
      </c>
      <c r="C32" s="53"/>
      <c r="D32" s="266">
        <v>3705</v>
      </c>
      <c r="E32" s="266">
        <v>3955</v>
      </c>
      <c r="F32" s="266">
        <v>2588</v>
      </c>
      <c r="G32" s="266">
        <v>1358</v>
      </c>
      <c r="H32" s="53"/>
      <c r="I32" s="266">
        <v>2348</v>
      </c>
      <c r="J32" s="266">
        <v>3279</v>
      </c>
      <c r="K32" s="266">
        <v>2236</v>
      </c>
      <c r="L32" s="266">
        <v>1172</v>
      </c>
      <c r="M32" s="60"/>
      <c r="N32" s="266">
        <v>2564</v>
      </c>
      <c r="O32" s="266">
        <v>3190</v>
      </c>
      <c r="P32" s="266">
        <v>1856</v>
      </c>
      <c r="Q32" s="266">
        <v>1120</v>
      </c>
      <c r="R32" s="61"/>
      <c r="S32" s="61">
        <v>2203</v>
      </c>
      <c r="T32" s="61">
        <v>2876</v>
      </c>
      <c r="U32" s="61">
        <v>1613</v>
      </c>
      <c r="V32" s="61">
        <v>907</v>
      </c>
      <c r="W32" s="61"/>
      <c r="X32" s="61">
        <v>1737</v>
      </c>
      <c r="Y32" s="61">
        <v>2770</v>
      </c>
      <c r="Z32" s="61">
        <v>1796</v>
      </c>
      <c r="AA32" s="61">
        <v>1253</v>
      </c>
      <c r="AB32" s="61"/>
      <c r="AC32" s="61">
        <v>2060</v>
      </c>
      <c r="AD32" s="61">
        <v>2724</v>
      </c>
      <c r="AE32" s="61">
        <v>2051</v>
      </c>
      <c r="AF32" s="61">
        <v>1265</v>
      </c>
      <c r="AG32" s="61"/>
      <c r="AH32" s="61">
        <v>2092.4</v>
      </c>
      <c r="AI32" s="61">
        <v>2484.4</v>
      </c>
      <c r="AJ32" s="61">
        <v>1783.1</v>
      </c>
      <c r="AK32" s="61">
        <v>1218</v>
      </c>
      <c r="AL32" s="61"/>
      <c r="AM32" s="61">
        <v>1787</v>
      </c>
      <c r="AN32" s="61">
        <v>1887</v>
      </c>
      <c r="AO32" s="61">
        <v>1457</v>
      </c>
      <c r="AP32" s="61">
        <v>667</v>
      </c>
      <c r="AQ32" s="61"/>
      <c r="AR32" s="61">
        <v>1515</v>
      </c>
      <c r="AS32" s="61">
        <v>1790</v>
      </c>
      <c r="AT32" s="61">
        <v>1160</v>
      </c>
      <c r="AU32" s="61">
        <v>289</v>
      </c>
      <c r="AV32" s="121"/>
      <c r="AW32" s="121"/>
      <c r="AX32" s="121"/>
      <c r="AY32" s="121"/>
    </row>
    <row r="33" spans="2:112" s="2" customFormat="1" ht="15">
      <c r="B33" s="31"/>
      <c r="C33" s="59"/>
      <c r="D33" s="59"/>
      <c r="E33" s="60"/>
      <c r="F33" s="60"/>
      <c r="G33" s="60"/>
      <c r="H33" s="59"/>
      <c r="I33" s="59"/>
      <c r="J33" s="60"/>
      <c r="K33" s="60"/>
      <c r="L33" s="60"/>
      <c r="M33" s="60"/>
      <c r="N33" s="60"/>
      <c r="O33" s="60"/>
      <c r="P33" s="60"/>
      <c r="Q33" s="60"/>
      <c r="R33" s="1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2:112" s="2" customFormat="1" ht="13.5" thickBot="1">
      <c r="B34" s="78" t="s">
        <v>162</v>
      </c>
      <c r="C34" s="93"/>
      <c r="D34" s="93"/>
      <c r="E34" s="94"/>
      <c r="F34" s="94"/>
      <c r="G34" s="94"/>
      <c r="H34" s="93"/>
      <c r="I34" s="93"/>
      <c r="J34" s="94"/>
      <c r="K34" s="94"/>
      <c r="L34" s="94"/>
      <c r="M34" s="94"/>
      <c r="N34" s="94"/>
      <c r="O34" s="94"/>
      <c r="P34" s="95"/>
      <c r="Q34" s="95"/>
      <c r="R34" s="95"/>
      <c r="S34" s="95"/>
      <c r="T34" s="95"/>
      <c r="U34" s="95"/>
      <c r="V34" s="95"/>
      <c r="W34" s="95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2:112" s="2" customFormat="1" ht="12.75">
      <c r="B35" s="37" t="s">
        <v>41</v>
      </c>
      <c r="C35" s="53">
        <v>11530.6</v>
      </c>
      <c r="D35" s="53">
        <v>3291.5</v>
      </c>
      <c r="E35" s="54">
        <v>1924.7</v>
      </c>
      <c r="F35" s="54">
        <v>2433.1</v>
      </c>
      <c r="G35" s="54">
        <v>3881.3</v>
      </c>
      <c r="H35" s="53">
        <v>11747.2</v>
      </c>
      <c r="I35" s="53">
        <v>3438</v>
      </c>
      <c r="J35" s="54">
        <v>1953.5</v>
      </c>
      <c r="K35" s="54">
        <v>2136</v>
      </c>
      <c r="L35" s="54">
        <v>4219.6</v>
      </c>
      <c r="M35" s="54">
        <v>11645.31</v>
      </c>
      <c r="N35" s="54">
        <v>3294.8</v>
      </c>
      <c r="O35" s="54">
        <v>1968.4</v>
      </c>
      <c r="P35" s="58">
        <v>2441.5</v>
      </c>
      <c r="Q35" s="58">
        <v>3940.7</v>
      </c>
      <c r="R35" s="58">
        <v>10858.6</v>
      </c>
      <c r="S35" s="58">
        <v>3443.5</v>
      </c>
      <c r="T35" s="58">
        <v>1876.8000000000002</v>
      </c>
      <c r="U35" s="58">
        <v>2050.2999999999997</v>
      </c>
      <c r="V35" s="58">
        <v>3488</v>
      </c>
      <c r="W35" s="58">
        <v>9822.7</v>
      </c>
      <c r="X35" s="58">
        <v>2861.5</v>
      </c>
      <c r="Y35" s="58">
        <v>1681.4000000000005</v>
      </c>
      <c r="Z35" s="58">
        <v>2024</v>
      </c>
      <c r="AA35" s="58">
        <v>3255.8</v>
      </c>
      <c r="AB35" s="58">
        <v>9585.6</v>
      </c>
      <c r="AC35" s="58">
        <v>2893.7</v>
      </c>
      <c r="AD35" s="58">
        <v>1588.4</v>
      </c>
      <c r="AE35" s="58">
        <v>1882.1</v>
      </c>
      <c r="AF35" s="58">
        <v>3221.4</v>
      </c>
      <c r="AG35" s="58">
        <v>10128.4</v>
      </c>
      <c r="AH35" s="58">
        <v>2605</v>
      </c>
      <c r="AI35" s="58">
        <v>1752.1</v>
      </c>
      <c r="AJ35" s="58">
        <v>1870.3</v>
      </c>
      <c r="AK35" s="58">
        <v>3901</v>
      </c>
      <c r="AL35" s="58">
        <v>9923.6</v>
      </c>
      <c r="AM35" s="58">
        <v>3076.1</v>
      </c>
      <c r="AN35" s="58">
        <v>1510.1</v>
      </c>
      <c r="AO35" s="58">
        <v>1730.1</v>
      </c>
      <c r="AP35" s="58">
        <v>3607.3</v>
      </c>
      <c r="AQ35" s="58">
        <v>9451.9</v>
      </c>
      <c r="AR35" s="58">
        <v>2781.8</v>
      </c>
      <c r="AS35" s="58">
        <v>1451.4</v>
      </c>
      <c r="AT35" s="58">
        <v>1696</v>
      </c>
      <c r="AU35" s="58">
        <v>3522.7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2:112" s="2" customFormat="1" ht="12.75">
      <c r="B36" s="1"/>
      <c r="C36" s="53"/>
      <c r="D36" s="53"/>
      <c r="E36" s="54"/>
      <c r="F36" s="54"/>
      <c r="G36" s="54"/>
      <c r="H36" s="53"/>
      <c r="I36" s="53"/>
      <c r="J36" s="54"/>
      <c r="K36" s="54"/>
      <c r="L36" s="54"/>
      <c r="M36" s="54"/>
      <c r="N36" s="54"/>
      <c r="O36" s="5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2:112" s="2" customFormat="1" ht="13.5" thickBot="1">
      <c r="B37" s="78" t="s">
        <v>165</v>
      </c>
      <c r="C37" s="69" t="s">
        <v>190</v>
      </c>
      <c r="D37" s="69" t="s">
        <v>190</v>
      </c>
      <c r="E37" s="70" t="s">
        <v>190</v>
      </c>
      <c r="F37" s="70" t="s">
        <v>190</v>
      </c>
      <c r="G37" s="70" t="s">
        <v>190</v>
      </c>
      <c r="H37" s="69" t="s">
        <v>190</v>
      </c>
      <c r="I37" s="69" t="s">
        <v>190</v>
      </c>
      <c r="J37" s="70" t="s">
        <v>190</v>
      </c>
      <c r="K37" s="70" t="s">
        <v>190</v>
      </c>
      <c r="L37" s="70" t="s">
        <v>190</v>
      </c>
      <c r="M37" s="70" t="s">
        <v>190</v>
      </c>
      <c r="N37" s="70" t="s">
        <v>190</v>
      </c>
      <c r="O37" s="70" t="s">
        <v>190</v>
      </c>
      <c r="P37" s="70" t="s">
        <v>190</v>
      </c>
      <c r="Q37" s="70" t="s">
        <v>190</v>
      </c>
      <c r="R37" s="70" t="s">
        <v>190</v>
      </c>
      <c r="S37" s="70" t="s">
        <v>190</v>
      </c>
      <c r="T37" s="70" t="s">
        <v>190</v>
      </c>
      <c r="U37" s="70" t="s">
        <v>190</v>
      </c>
      <c r="V37" s="70" t="s">
        <v>190</v>
      </c>
      <c r="W37" s="70" t="s">
        <v>190</v>
      </c>
      <c r="X37" s="70" t="s">
        <v>190</v>
      </c>
      <c r="Y37" s="70" t="s">
        <v>190</v>
      </c>
      <c r="Z37" s="70" t="s">
        <v>190</v>
      </c>
      <c r="AA37" s="70" t="s">
        <v>190</v>
      </c>
      <c r="AB37" s="70" t="s">
        <v>190</v>
      </c>
      <c r="AC37" s="70" t="s">
        <v>190</v>
      </c>
      <c r="AD37" s="70" t="s">
        <v>190</v>
      </c>
      <c r="AE37" s="70" t="s">
        <v>190</v>
      </c>
      <c r="AF37" s="70" t="s">
        <v>190</v>
      </c>
      <c r="AG37" s="70" t="s">
        <v>190</v>
      </c>
      <c r="AH37" s="70" t="s">
        <v>190</v>
      </c>
      <c r="AI37" s="70" t="s">
        <v>190</v>
      </c>
      <c r="AJ37" s="70" t="s">
        <v>190</v>
      </c>
      <c r="AK37" s="70" t="s">
        <v>190</v>
      </c>
      <c r="AL37" s="70" t="s">
        <v>190</v>
      </c>
      <c r="AM37" s="70" t="s">
        <v>190</v>
      </c>
      <c r="AN37" s="70" t="s">
        <v>190</v>
      </c>
      <c r="AO37" s="70" t="s">
        <v>190</v>
      </c>
      <c r="AP37" s="70" t="s">
        <v>190</v>
      </c>
      <c r="AQ37" s="70" t="s">
        <v>190</v>
      </c>
      <c r="AR37" s="70" t="s">
        <v>190</v>
      </c>
      <c r="AS37" s="70" t="s">
        <v>190</v>
      </c>
      <c r="AT37" s="70" t="s">
        <v>190</v>
      </c>
      <c r="AU37" s="70" t="s">
        <v>190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2:112" s="2" customFormat="1" ht="12.75">
      <c r="B38" s="38" t="s">
        <v>153</v>
      </c>
      <c r="C38" s="53">
        <v>776.2</v>
      </c>
      <c r="D38" s="53">
        <v>208</v>
      </c>
      <c r="E38" s="54">
        <v>183.5</v>
      </c>
      <c r="F38" s="54">
        <v>177.2</v>
      </c>
      <c r="G38" s="54">
        <v>207.6</v>
      </c>
      <c r="H38" s="53">
        <v>818.3</v>
      </c>
      <c r="I38" s="53">
        <v>218.8</v>
      </c>
      <c r="J38" s="54">
        <v>201.8</v>
      </c>
      <c r="K38" s="54">
        <v>189</v>
      </c>
      <c r="L38" s="54">
        <v>208.7</v>
      </c>
      <c r="M38" s="54">
        <v>786.87</v>
      </c>
      <c r="N38" s="54">
        <v>219.59</v>
      </c>
      <c r="O38" s="54">
        <v>202.58</v>
      </c>
      <c r="P38" s="54">
        <v>148.5</v>
      </c>
      <c r="Q38" s="54">
        <v>216.2</v>
      </c>
      <c r="R38" s="54">
        <v>763.5</v>
      </c>
      <c r="S38" s="54">
        <v>207.2</v>
      </c>
      <c r="T38" s="54">
        <v>177</v>
      </c>
      <c r="U38" s="54">
        <v>175.9</v>
      </c>
      <c r="V38" s="54">
        <v>203.4</v>
      </c>
      <c r="W38" s="54">
        <v>764.5</v>
      </c>
      <c r="X38" s="54">
        <v>207.1</v>
      </c>
      <c r="Y38" s="54">
        <v>203.8</v>
      </c>
      <c r="Z38" s="54">
        <v>147</v>
      </c>
      <c r="AA38" s="54">
        <v>206.6</v>
      </c>
      <c r="AB38" s="54">
        <v>789.06</v>
      </c>
      <c r="AC38" s="54">
        <v>214.46</v>
      </c>
      <c r="AD38" s="54">
        <v>188.2</v>
      </c>
      <c r="AE38" s="54">
        <v>183.7</v>
      </c>
      <c r="AF38" s="54">
        <v>202.7</v>
      </c>
      <c r="AG38" s="54">
        <v>815.2</v>
      </c>
      <c r="AH38" s="54">
        <v>215.3</v>
      </c>
      <c r="AI38" s="54">
        <v>218.11</v>
      </c>
      <c r="AJ38" s="54">
        <v>177.8</v>
      </c>
      <c r="AK38" s="54">
        <v>204.03</v>
      </c>
      <c r="AL38" s="54">
        <v>491.62</v>
      </c>
      <c r="AM38" s="54">
        <v>138.52</v>
      </c>
      <c r="AN38" s="54">
        <v>129.7</v>
      </c>
      <c r="AO38" s="54">
        <v>95.7</v>
      </c>
      <c r="AP38" s="54">
        <v>127.7</v>
      </c>
      <c r="AQ38" s="54">
        <v>467.6</v>
      </c>
      <c r="AR38" s="54">
        <v>123.5</v>
      </c>
      <c r="AS38" s="54">
        <v>126.7</v>
      </c>
      <c r="AT38" s="54">
        <v>84.4</v>
      </c>
      <c r="AU38" s="54">
        <v>133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2:112" s="2" customFormat="1" ht="12.75">
      <c r="B39" s="38" t="s">
        <v>154</v>
      </c>
      <c r="C39" s="53">
        <v>440.2</v>
      </c>
      <c r="D39" s="53">
        <v>119.8</v>
      </c>
      <c r="E39" s="54">
        <v>91.4</v>
      </c>
      <c r="F39" s="54">
        <v>112.7</v>
      </c>
      <c r="G39" s="54">
        <v>116.3</v>
      </c>
      <c r="H39" s="53">
        <v>527.1</v>
      </c>
      <c r="I39" s="53">
        <v>134.4</v>
      </c>
      <c r="J39" s="54">
        <v>117.7</v>
      </c>
      <c r="K39" s="54">
        <v>135.4</v>
      </c>
      <c r="L39" s="54">
        <v>139.7</v>
      </c>
      <c r="M39" s="54">
        <v>470.22</v>
      </c>
      <c r="N39" s="54">
        <v>109.45</v>
      </c>
      <c r="O39" s="54">
        <v>109.92</v>
      </c>
      <c r="P39" s="54">
        <v>121.2</v>
      </c>
      <c r="Q39" s="54">
        <v>129.6</v>
      </c>
      <c r="R39" s="54">
        <v>554.9</v>
      </c>
      <c r="S39" s="54">
        <v>137.1</v>
      </c>
      <c r="T39" s="54">
        <v>121.3</v>
      </c>
      <c r="U39" s="54">
        <v>151.7</v>
      </c>
      <c r="V39" s="54">
        <v>144.8</v>
      </c>
      <c r="W39" s="54">
        <v>663.9</v>
      </c>
      <c r="X39" s="54">
        <v>151.1</v>
      </c>
      <c r="Y39" s="54">
        <v>162.9</v>
      </c>
      <c r="Z39" s="54">
        <v>170</v>
      </c>
      <c r="AA39" s="54">
        <v>179.9</v>
      </c>
      <c r="AB39" s="54">
        <v>418.39</v>
      </c>
      <c r="AC39" s="54">
        <v>56.89</v>
      </c>
      <c r="AD39" s="54">
        <v>116.1</v>
      </c>
      <c r="AE39" s="54">
        <v>126.1</v>
      </c>
      <c r="AF39" s="54">
        <v>119.3</v>
      </c>
      <c r="AG39" s="54">
        <v>283.3</v>
      </c>
      <c r="AH39" s="54">
        <v>94.1</v>
      </c>
      <c r="AI39" s="54">
        <v>109.19</v>
      </c>
      <c r="AJ39" s="54">
        <v>55.3</v>
      </c>
      <c r="AK39" s="54">
        <v>24.67</v>
      </c>
      <c r="AL39" s="60" t="s">
        <v>66</v>
      </c>
      <c r="AM39" s="60" t="s">
        <v>66</v>
      </c>
      <c r="AN39" s="60" t="s">
        <v>66</v>
      </c>
      <c r="AO39" s="60" t="s">
        <v>66</v>
      </c>
      <c r="AP39" s="60" t="s">
        <v>66</v>
      </c>
      <c r="AQ39" s="60" t="s">
        <v>66</v>
      </c>
      <c r="AR39" s="60" t="s">
        <v>66</v>
      </c>
      <c r="AS39" s="60" t="s">
        <v>66</v>
      </c>
      <c r="AT39" s="60" t="s">
        <v>66</v>
      </c>
      <c r="AU39" s="60" t="s">
        <v>66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2:112" s="2" customFormat="1" ht="13.5" thickBot="1">
      <c r="B40" s="78" t="s">
        <v>229</v>
      </c>
      <c r="C40" s="89">
        <v>1216.4</v>
      </c>
      <c r="D40" s="89">
        <v>327.8</v>
      </c>
      <c r="E40" s="90">
        <v>274.8</v>
      </c>
      <c r="F40" s="90">
        <v>289.9</v>
      </c>
      <c r="G40" s="90">
        <v>323.9</v>
      </c>
      <c r="H40" s="89">
        <v>1345.4</v>
      </c>
      <c r="I40" s="89">
        <v>353.2</v>
      </c>
      <c r="J40" s="90">
        <v>319.5</v>
      </c>
      <c r="K40" s="90">
        <v>324.4</v>
      </c>
      <c r="L40" s="90">
        <v>348.4</v>
      </c>
      <c r="M40" s="90">
        <v>1257.06</v>
      </c>
      <c r="N40" s="90">
        <v>329</v>
      </c>
      <c r="O40" s="90">
        <v>312.6</v>
      </c>
      <c r="P40" s="90">
        <v>269.6</v>
      </c>
      <c r="Q40" s="90">
        <v>345.8</v>
      </c>
      <c r="R40" s="90">
        <v>1318.4</v>
      </c>
      <c r="S40" s="90">
        <v>344.3</v>
      </c>
      <c r="T40" s="90">
        <v>298.3</v>
      </c>
      <c r="U40" s="90">
        <v>327.7</v>
      </c>
      <c r="V40" s="90">
        <v>348.2</v>
      </c>
      <c r="W40" s="90">
        <v>1428.4</v>
      </c>
      <c r="X40" s="90">
        <v>358.3</v>
      </c>
      <c r="Y40" s="90">
        <v>366.70000000000005</v>
      </c>
      <c r="Z40" s="90">
        <v>317</v>
      </c>
      <c r="AA40" s="90">
        <v>386.4</v>
      </c>
      <c r="AB40" s="90">
        <v>1207.45</v>
      </c>
      <c r="AC40" s="90">
        <v>271.35</v>
      </c>
      <c r="AD40" s="90">
        <v>304.3</v>
      </c>
      <c r="AE40" s="90">
        <v>309.8</v>
      </c>
      <c r="AF40" s="90">
        <v>322</v>
      </c>
      <c r="AG40" s="90">
        <v>1098.5</v>
      </c>
      <c r="AH40" s="90">
        <v>309.4</v>
      </c>
      <c r="AI40" s="90">
        <v>327.3</v>
      </c>
      <c r="AJ40" s="90">
        <v>233.1</v>
      </c>
      <c r="AK40" s="90">
        <v>228.7</v>
      </c>
      <c r="AL40" s="90">
        <v>491.6</v>
      </c>
      <c r="AM40" s="90">
        <v>138.5</v>
      </c>
      <c r="AN40" s="90">
        <v>129.7</v>
      </c>
      <c r="AO40" s="90">
        <v>95.7</v>
      </c>
      <c r="AP40" s="90">
        <v>127.7</v>
      </c>
      <c r="AQ40" s="90">
        <v>467.6</v>
      </c>
      <c r="AR40" s="90">
        <v>123.5</v>
      </c>
      <c r="AS40" s="90">
        <v>126.7</v>
      </c>
      <c r="AT40" s="90">
        <v>84.4</v>
      </c>
      <c r="AU40" s="90">
        <v>133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2:112" s="2" customFormat="1" ht="12.75">
      <c r="B41" s="1"/>
      <c r="C41" s="53"/>
      <c r="D41" s="53"/>
      <c r="E41" s="54"/>
      <c r="F41" s="54"/>
      <c r="G41" s="54"/>
      <c r="H41" s="53"/>
      <c r="I41" s="53"/>
      <c r="J41" s="54"/>
      <c r="K41" s="54"/>
      <c r="L41" s="54"/>
      <c r="M41" s="54"/>
      <c r="N41" s="54"/>
      <c r="O41" s="5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2:112" s="2" customFormat="1" ht="13.5" thickBot="1">
      <c r="B42" s="78" t="s">
        <v>164</v>
      </c>
      <c r="C42" s="69"/>
      <c r="D42" s="69"/>
      <c r="E42" s="70"/>
      <c r="F42" s="70"/>
      <c r="G42" s="70"/>
      <c r="H42" s="69"/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2:112" s="2" customFormat="1" ht="12.75">
      <c r="B43" s="38" t="s">
        <v>153</v>
      </c>
      <c r="C43" s="53">
        <v>770.8</v>
      </c>
      <c r="D43" s="53">
        <v>201</v>
      </c>
      <c r="E43" s="54">
        <v>182.4</v>
      </c>
      <c r="F43" s="54">
        <v>177.4</v>
      </c>
      <c r="G43" s="54">
        <v>209.95</v>
      </c>
      <c r="H43" s="53">
        <v>817.5</v>
      </c>
      <c r="I43" s="53">
        <v>225.3</v>
      </c>
      <c r="J43" s="54">
        <v>194</v>
      </c>
      <c r="K43" s="54">
        <v>188.5</v>
      </c>
      <c r="L43" s="54">
        <v>210</v>
      </c>
      <c r="M43" s="54">
        <v>791</v>
      </c>
      <c r="N43" s="54">
        <v>222</v>
      </c>
      <c r="O43" s="54">
        <v>190.3</v>
      </c>
      <c r="P43" s="54">
        <v>160.7</v>
      </c>
      <c r="Q43" s="54">
        <v>218</v>
      </c>
      <c r="R43" s="54">
        <v>752.7</v>
      </c>
      <c r="S43" s="54">
        <v>197.6</v>
      </c>
      <c r="T43" s="54">
        <v>178.7</v>
      </c>
      <c r="U43" s="54">
        <v>171.1</v>
      </c>
      <c r="V43" s="54">
        <v>205.3</v>
      </c>
      <c r="W43" s="54">
        <v>772.1</v>
      </c>
      <c r="X43" s="54">
        <v>211</v>
      </c>
      <c r="Y43" s="54">
        <v>196</v>
      </c>
      <c r="Z43" s="54">
        <v>148.2</v>
      </c>
      <c r="AA43" s="54">
        <v>216.9</v>
      </c>
      <c r="AB43" s="54">
        <v>779.92</v>
      </c>
      <c r="AC43" s="54">
        <v>212.82</v>
      </c>
      <c r="AD43" s="54">
        <v>180.9</v>
      </c>
      <c r="AE43" s="54">
        <v>185</v>
      </c>
      <c r="AF43" s="54">
        <v>201.2</v>
      </c>
      <c r="AG43" s="54">
        <v>808.7</v>
      </c>
      <c r="AH43" s="54">
        <v>221.7</v>
      </c>
      <c r="AI43" s="54">
        <v>212.66</v>
      </c>
      <c r="AJ43" s="54">
        <v>180.25</v>
      </c>
      <c r="AK43" s="54">
        <v>194.1</v>
      </c>
      <c r="AL43" s="54">
        <v>484.59</v>
      </c>
      <c r="AM43" s="54">
        <v>132.39</v>
      </c>
      <c r="AN43" s="54">
        <v>129.3</v>
      </c>
      <c r="AO43" s="54">
        <v>96</v>
      </c>
      <c r="AP43" s="54">
        <v>126.9</v>
      </c>
      <c r="AQ43" s="54">
        <v>466.8</v>
      </c>
      <c r="AR43" s="54">
        <v>124.1</v>
      </c>
      <c r="AS43" s="54">
        <v>124</v>
      </c>
      <c r="AT43" s="54">
        <v>89.5</v>
      </c>
      <c r="AU43" s="54">
        <v>129.2</v>
      </c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2:112" s="2" customFormat="1" ht="12.75">
      <c r="B44" s="38" t="s">
        <v>154</v>
      </c>
      <c r="C44" s="53">
        <v>439.4</v>
      </c>
      <c r="D44" s="53">
        <v>159.7</v>
      </c>
      <c r="E44" s="54">
        <v>112.9</v>
      </c>
      <c r="F44" s="54">
        <v>88.8</v>
      </c>
      <c r="G44" s="54">
        <v>78.1</v>
      </c>
      <c r="H44" s="53">
        <v>592.5</v>
      </c>
      <c r="I44" s="53">
        <v>152.6</v>
      </c>
      <c r="J44" s="54">
        <v>115</v>
      </c>
      <c r="K44" s="54">
        <v>105.5</v>
      </c>
      <c r="L44" s="54">
        <v>218.9</v>
      </c>
      <c r="M44" s="54">
        <v>479.3</v>
      </c>
      <c r="N44" s="54">
        <v>91.28</v>
      </c>
      <c r="O44" s="54">
        <v>61.25</v>
      </c>
      <c r="P44" s="54">
        <v>154.6</v>
      </c>
      <c r="Q44" s="54">
        <v>172.2</v>
      </c>
      <c r="R44" s="54">
        <v>593.4</v>
      </c>
      <c r="S44" s="54">
        <v>127.2</v>
      </c>
      <c r="T44" s="54">
        <v>108.1</v>
      </c>
      <c r="U44" s="54">
        <v>165.1</v>
      </c>
      <c r="V44" s="54">
        <v>193</v>
      </c>
      <c r="W44" s="54">
        <v>619.0999999999999</v>
      </c>
      <c r="X44" s="54">
        <v>104.4</v>
      </c>
      <c r="Y44" s="54">
        <v>160</v>
      </c>
      <c r="Z44" s="54">
        <v>223.9</v>
      </c>
      <c r="AA44" s="54">
        <v>130.8</v>
      </c>
      <c r="AB44" s="54">
        <v>389.42</v>
      </c>
      <c r="AC44" s="54">
        <v>35.72</v>
      </c>
      <c r="AD44" s="54">
        <v>80.7</v>
      </c>
      <c r="AE44" s="54">
        <v>187.6</v>
      </c>
      <c r="AF44" s="54">
        <v>85.4</v>
      </c>
      <c r="AG44" s="54">
        <v>296.8</v>
      </c>
      <c r="AH44" s="54">
        <v>179.2</v>
      </c>
      <c r="AI44" s="54">
        <v>42.44</v>
      </c>
      <c r="AJ44" s="54">
        <v>62.65</v>
      </c>
      <c r="AK44" s="54">
        <v>12.5</v>
      </c>
      <c r="AL44" s="60" t="s">
        <v>66</v>
      </c>
      <c r="AM44" s="60" t="s">
        <v>66</v>
      </c>
      <c r="AN44" s="60" t="s">
        <v>66</v>
      </c>
      <c r="AO44" s="60" t="s">
        <v>66</v>
      </c>
      <c r="AP44" s="60" t="s">
        <v>66</v>
      </c>
      <c r="AQ44" s="60" t="s">
        <v>66</v>
      </c>
      <c r="AR44" s="60" t="s">
        <v>66</v>
      </c>
      <c r="AS44" s="60" t="s">
        <v>66</v>
      </c>
      <c r="AT44" s="60" t="s">
        <v>66</v>
      </c>
      <c r="AU44" s="60" t="s">
        <v>66</v>
      </c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2:112" s="2" customFormat="1" ht="13.5" thickBot="1">
      <c r="B45" s="78" t="s">
        <v>229</v>
      </c>
      <c r="C45" s="89">
        <v>1210.3</v>
      </c>
      <c r="D45" s="89">
        <v>360.7</v>
      </c>
      <c r="E45" s="90">
        <v>295.3</v>
      </c>
      <c r="F45" s="90">
        <f>SUM(F43:F44)</f>
        <v>266.2</v>
      </c>
      <c r="G45" s="90">
        <v>288.1</v>
      </c>
      <c r="H45" s="89">
        <v>1410</v>
      </c>
      <c r="I45" s="89">
        <v>377.9</v>
      </c>
      <c r="J45" s="90">
        <v>309</v>
      </c>
      <c r="K45" s="90">
        <v>294</v>
      </c>
      <c r="L45" s="90">
        <v>428.9</v>
      </c>
      <c r="M45" s="90">
        <v>1270.4</v>
      </c>
      <c r="N45" s="90">
        <v>313.3</v>
      </c>
      <c r="O45" s="90">
        <v>251.6</v>
      </c>
      <c r="P45" s="90">
        <v>315.3</v>
      </c>
      <c r="Q45" s="90">
        <v>390.2</v>
      </c>
      <c r="R45" s="90">
        <v>1346.1</v>
      </c>
      <c r="S45" s="90">
        <v>324.8</v>
      </c>
      <c r="T45" s="90">
        <v>286.8</v>
      </c>
      <c r="U45" s="90">
        <v>336.2</v>
      </c>
      <c r="V45" s="90">
        <v>398.3</v>
      </c>
      <c r="W45" s="90">
        <v>1391.3</v>
      </c>
      <c r="X45" s="90">
        <v>315.4</v>
      </c>
      <c r="Y45" s="90">
        <v>356</v>
      </c>
      <c r="Z45" s="90">
        <v>372.2</v>
      </c>
      <c r="AA45" s="90">
        <v>347.7</v>
      </c>
      <c r="AB45" s="90">
        <v>1169.34</v>
      </c>
      <c r="AC45" s="90">
        <v>248.54</v>
      </c>
      <c r="AD45" s="90">
        <v>261.6</v>
      </c>
      <c r="AE45" s="90">
        <v>372.6</v>
      </c>
      <c r="AF45" s="90">
        <v>286.6</v>
      </c>
      <c r="AG45" s="90">
        <v>1105.5</v>
      </c>
      <c r="AH45" s="90">
        <v>400.9</v>
      </c>
      <c r="AI45" s="90">
        <v>255.1</v>
      </c>
      <c r="AJ45" s="90">
        <v>242.9</v>
      </c>
      <c r="AK45" s="90">
        <v>206.6</v>
      </c>
      <c r="AL45" s="90">
        <v>484.6</v>
      </c>
      <c r="AM45" s="90">
        <v>132.4</v>
      </c>
      <c r="AN45" s="90">
        <v>129.3</v>
      </c>
      <c r="AO45" s="90">
        <v>96</v>
      </c>
      <c r="AP45" s="90">
        <v>126.9</v>
      </c>
      <c r="AQ45" s="90">
        <v>466.8</v>
      </c>
      <c r="AR45" s="90">
        <v>124.1</v>
      </c>
      <c r="AS45" s="90">
        <v>124</v>
      </c>
      <c r="AT45" s="90">
        <v>89.5</v>
      </c>
      <c r="AU45" s="90">
        <v>129.2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2:112" s="2" customFormat="1" ht="12.75">
      <c r="B46" s="1"/>
      <c r="C46" s="91"/>
      <c r="D46" s="91"/>
      <c r="E46" s="92"/>
      <c r="F46" s="92"/>
      <c r="G46" s="92"/>
      <c r="H46" s="91"/>
      <c r="I46" s="91"/>
      <c r="J46" s="92"/>
      <c r="K46" s="92"/>
      <c r="L46" s="92"/>
      <c r="M46" s="92"/>
      <c r="N46" s="92"/>
      <c r="O46" s="92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43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2:112" s="2" customFormat="1" ht="13.5" thickBot="1">
      <c r="B47" s="78" t="s">
        <v>28</v>
      </c>
      <c r="C47" s="69" t="s">
        <v>187</v>
      </c>
      <c r="D47" s="69" t="s">
        <v>187</v>
      </c>
      <c r="E47" s="70" t="s">
        <v>187</v>
      </c>
      <c r="F47" s="70" t="s">
        <v>187</v>
      </c>
      <c r="G47" s="70" t="s">
        <v>187</v>
      </c>
      <c r="H47" s="69" t="s">
        <v>187</v>
      </c>
      <c r="I47" s="69" t="s">
        <v>187</v>
      </c>
      <c r="J47" s="70" t="s">
        <v>187</v>
      </c>
      <c r="K47" s="70" t="s">
        <v>187</v>
      </c>
      <c r="L47" s="70" t="s">
        <v>187</v>
      </c>
      <c r="M47" s="70" t="s">
        <v>187</v>
      </c>
      <c r="N47" s="70" t="s">
        <v>187</v>
      </c>
      <c r="O47" s="70" t="s">
        <v>187</v>
      </c>
      <c r="P47" s="70" t="s">
        <v>187</v>
      </c>
      <c r="Q47" s="70" t="s">
        <v>187</v>
      </c>
      <c r="R47" s="70" t="s">
        <v>179</v>
      </c>
      <c r="S47" s="70" t="s">
        <v>179</v>
      </c>
      <c r="T47" s="70" t="s">
        <v>179</v>
      </c>
      <c r="U47" s="70" t="s">
        <v>179</v>
      </c>
      <c r="V47" s="70" t="s">
        <v>179</v>
      </c>
      <c r="W47" s="70" t="s">
        <v>179</v>
      </c>
      <c r="X47" s="70" t="s">
        <v>179</v>
      </c>
      <c r="Y47" s="70" t="s">
        <v>179</v>
      </c>
      <c r="Z47" s="70" t="s">
        <v>179</v>
      </c>
      <c r="AA47" s="70" t="s">
        <v>179</v>
      </c>
      <c r="AB47" s="70" t="s">
        <v>179</v>
      </c>
      <c r="AC47" s="70" t="s">
        <v>179</v>
      </c>
      <c r="AD47" s="70" t="s">
        <v>179</v>
      </c>
      <c r="AE47" s="70" t="s">
        <v>179</v>
      </c>
      <c r="AF47" s="70" t="s">
        <v>179</v>
      </c>
      <c r="AG47" s="70" t="s">
        <v>179</v>
      </c>
      <c r="AH47" s="70" t="s">
        <v>179</v>
      </c>
      <c r="AI47" s="70" t="s">
        <v>179</v>
      </c>
      <c r="AJ47" s="70" t="s">
        <v>179</v>
      </c>
      <c r="AK47" s="70" t="s">
        <v>179</v>
      </c>
      <c r="AL47" s="70" t="s">
        <v>179</v>
      </c>
      <c r="AM47" s="70" t="s">
        <v>179</v>
      </c>
      <c r="AN47" s="70" t="s">
        <v>179</v>
      </c>
      <c r="AO47" s="70" t="s">
        <v>179</v>
      </c>
      <c r="AP47" s="70" t="s">
        <v>179</v>
      </c>
      <c r="AQ47" s="70" t="s">
        <v>179</v>
      </c>
      <c r="AR47" s="70" t="s">
        <v>179</v>
      </c>
      <c r="AS47" s="70" t="s">
        <v>179</v>
      </c>
      <c r="AT47" s="70" t="s">
        <v>179</v>
      </c>
      <c r="AU47" s="70" t="s">
        <v>179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2:47" ht="12.75">
      <c r="B48" s="38" t="s">
        <v>181</v>
      </c>
      <c r="C48" s="53">
        <v>39263.2</v>
      </c>
      <c r="D48" s="53">
        <v>12984.199999999997</v>
      </c>
      <c r="E48" s="54">
        <v>3268.3</v>
      </c>
      <c r="F48" s="54">
        <v>6040.4</v>
      </c>
      <c r="G48" s="54">
        <v>16970.3</v>
      </c>
      <c r="H48" s="53">
        <v>40658.9</v>
      </c>
      <c r="I48" s="53">
        <v>14254.6</v>
      </c>
      <c r="J48" s="54">
        <v>2941.6</v>
      </c>
      <c r="K48" s="54">
        <v>4425.2</v>
      </c>
      <c r="L48" s="54">
        <v>19037.4</v>
      </c>
      <c r="M48" s="54">
        <v>42607</v>
      </c>
      <c r="N48" s="54">
        <v>14195</v>
      </c>
      <c r="O48" s="54">
        <v>3476</v>
      </c>
      <c r="P48" s="54">
        <v>6848.4</v>
      </c>
      <c r="Q48" s="54">
        <v>18088</v>
      </c>
      <c r="R48" s="54">
        <v>39526.6</v>
      </c>
      <c r="S48" s="54">
        <v>15079.3</v>
      </c>
      <c r="T48" s="54">
        <v>2944.9</v>
      </c>
      <c r="U48" s="54">
        <v>5350.6</v>
      </c>
      <c r="V48" s="54">
        <v>16151.8</v>
      </c>
      <c r="W48" s="54">
        <v>36208.5</v>
      </c>
      <c r="X48" s="54">
        <v>12642.859999999999</v>
      </c>
      <c r="Y48" s="54">
        <v>2701.3</v>
      </c>
      <c r="Z48" s="54">
        <v>5809.51</v>
      </c>
      <c r="AA48" s="54">
        <v>15054.92</v>
      </c>
      <c r="AB48" s="54">
        <v>36616.97</v>
      </c>
      <c r="AC48" s="54">
        <v>12980.33</v>
      </c>
      <c r="AD48" s="54">
        <v>2866.65</v>
      </c>
      <c r="AE48" s="54">
        <v>5336.05</v>
      </c>
      <c r="AF48" s="54">
        <v>15433.94</v>
      </c>
      <c r="AG48" s="54">
        <v>40174.51</v>
      </c>
      <c r="AH48" s="54">
        <v>12530.1</v>
      </c>
      <c r="AI48" s="54">
        <v>3367.44</v>
      </c>
      <c r="AJ48" s="54">
        <v>5765.6</v>
      </c>
      <c r="AK48" s="54">
        <v>18511.37</v>
      </c>
      <c r="AL48" s="54">
        <v>40213.89</v>
      </c>
      <c r="AM48" s="54">
        <v>14241.99</v>
      </c>
      <c r="AN48" s="54">
        <v>2747.7</v>
      </c>
      <c r="AO48" s="54">
        <v>5503.2</v>
      </c>
      <c r="AP48" s="54">
        <v>17721</v>
      </c>
      <c r="AQ48" s="54">
        <v>38660.2</v>
      </c>
      <c r="AR48" s="54">
        <v>13317.2</v>
      </c>
      <c r="AS48" s="54">
        <v>2789.3</v>
      </c>
      <c r="AT48" s="54">
        <v>5199.7</v>
      </c>
      <c r="AU48" s="54">
        <v>17354</v>
      </c>
    </row>
    <row r="49" spans="2:47" ht="12.75">
      <c r="B49" s="38"/>
      <c r="C49" s="53"/>
      <c r="D49" s="53"/>
      <c r="E49" s="54"/>
      <c r="F49" s="54"/>
      <c r="G49" s="54"/>
      <c r="H49" s="53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2:47" ht="13.5" thickBot="1">
      <c r="B50" s="78"/>
      <c r="C50" s="69" t="s">
        <v>188</v>
      </c>
      <c r="D50" s="69" t="s">
        <v>188</v>
      </c>
      <c r="E50" s="70" t="s">
        <v>188</v>
      </c>
      <c r="F50" s="70" t="s">
        <v>188</v>
      </c>
      <c r="G50" s="70" t="s">
        <v>188</v>
      </c>
      <c r="H50" s="69" t="s">
        <v>188</v>
      </c>
      <c r="I50" s="69" t="s">
        <v>188</v>
      </c>
      <c r="J50" s="70" t="s">
        <v>188</v>
      </c>
      <c r="K50" s="70" t="s">
        <v>188</v>
      </c>
      <c r="L50" s="70" t="s">
        <v>188</v>
      </c>
      <c r="M50" s="70" t="s">
        <v>188</v>
      </c>
      <c r="N50" s="70" t="s">
        <v>188</v>
      </c>
      <c r="O50" s="70" t="s">
        <v>188</v>
      </c>
      <c r="P50" s="70" t="s">
        <v>188</v>
      </c>
      <c r="Q50" s="70" t="s">
        <v>188</v>
      </c>
      <c r="R50" s="70" t="s">
        <v>180</v>
      </c>
      <c r="S50" s="70" t="s">
        <v>180</v>
      </c>
      <c r="T50" s="70" t="s">
        <v>180</v>
      </c>
      <c r="U50" s="70" t="s">
        <v>180</v>
      </c>
      <c r="V50" s="70" t="s">
        <v>180</v>
      </c>
      <c r="W50" s="70" t="s">
        <v>180</v>
      </c>
      <c r="X50" s="70" t="s">
        <v>180</v>
      </c>
      <c r="Y50" s="70" t="s">
        <v>180</v>
      </c>
      <c r="Z50" s="70" t="s">
        <v>180</v>
      </c>
      <c r="AA50" s="70" t="s">
        <v>180</v>
      </c>
      <c r="AB50" s="70" t="s">
        <v>180</v>
      </c>
      <c r="AC50" s="70" t="s">
        <v>180</v>
      </c>
      <c r="AD50" s="70" t="s">
        <v>180</v>
      </c>
      <c r="AE50" s="70" t="s">
        <v>180</v>
      </c>
      <c r="AF50" s="70" t="s">
        <v>180</v>
      </c>
      <c r="AG50" s="70" t="s">
        <v>180</v>
      </c>
      <c r="AH50" s="70" t="s">
        <v>180</v>
      </c>
      <c r="AI50" s="70" t="s">
        <v>180</v>
      </c>
      <c r="AJ50" s="70" t="s">
        <v>180</v>
      </c>
      <c r="AK50" s="70" t="s">
        <v>180</v>
      </c>
      <c r="AL50" s="70" t="s">
        <v>180</v>
      </c>
      <c r="AM50" s="70" t="s">
        <v>180</v>
      </c>
      <c r="AN50" s="70" t="s">
        <v>180</v>
      </c>
      <c r="AO50" s="70" t="s">
        <v>180</v>
      </c>
      <c r="AP50" s="70" t="s">
        <v>180</v>
      </c>
      <c r="AQ50" s="70" t="s">
        <v>180</v>
      </c>
      <c r="AR50" s="70" t="s">
        <v>180</v>
      </c>
      <c r="AS50" s="70" t="s">
        <v>180</v>
      </c>
      <c r="AT50" s="70" t="s">
        <v>180</v>
      </c>
      <c r="AU50" s="70" t="s">
        <v>180</v>
      </c>
    </row>
    <row r="51" spans="2:47" ht="12.75">
      <c r="B51" s="98" t="s">
        <v>174</v>
      </c>
      <c r="C51" s="53">
        <v>3948.5</v>
      </c>
      <c r="D51" s="53">
        <v>1266.5</v>
      </c>
      <c r="E51" s="54">
        <v>424.7</v>
      </c>
      <c r="F51" s="54">
        <v>743.9</v>
      </c>
      <c r="G51" s="54">
        <v>1513.3</v>
      </c>
      <c r="H51" s="53">
        <v>3974.5</v>
      </c>
      <c r="I51" s="53">
        <v>1314.7</v>
      </c>
      <c r="J51" s="54">
        <v>522.6</v>
      </c>
      <c r="K51" s="54">
        <v>598.8</v>
      </c>
      <c r="L51" s="54">
        <v>1538.6</v>
      </c>
      <c r="M51" s="54">
        <v>3882</v>
      </c>
      <c r="N51" s="54">
        <v>1280.4</v>
      </c>
      <c r="O51" s="54">
        <v>407</v>
      </c>
      <c r="P51" s="54">
        <v>736.6</v>
      </c>
      <c r="Q51" s="54">
        <v>1458</v>
      </c>
      <c r="R51" s="54">
        <v>3604.3</v>
      </c>
      <c r="S51" s="54">
        <v>1204.2</v>
      </c>
      <c r="T51" s="54">
        <v>418.4</v>
      </c>
      <c r="U51" s="54">
        <v>591.6</v>
      </c>
      <c r="V51" s="54">
        <v>1390.1</v>
      </c>
      <c r="W51" s="54">
        <v>3487.29</v>
      </c>
      <c r="X51" s="54">
        <v>1135.67</v>
      </c>
      <c r="Y51" s="54">
        <v>328.1</v>
      </c>
      <c r="Z51" s="54">
        <v>674.4200000000001</v>
      </c>
      <c r="AA51" s="54">
        <v>1349.1</v>
      </c>
      <c r="AB51" s="54">
        <v>3555.43</v>
      </c>
      <c r="AC51" s="54">
        <v>1131.51</v>
      </c>
      <c r="AD51" s="54">
        <v>386.13</v>
      </c>
      <c r="AE51" s="54">
        <v>647.62</v>
      </c>
      <c r="AF51" s="54">
        <v>1390.17</v>
      </c>
      <c r="AG51" s="54">
        <v>3772.2</v>
      </c>
      <c r="AH51" s="54">
        <v>1188.9</v>
      </c>
      <c r="AI51" s="54">
        <v>444.63</v>
      </c>
      <c r="AJ51" s="54">
        <v>613</v>
      </c>
      <c r="AK51" s="54">
        <v>1525.67</v>
      </c>
      <c r="AL51" s="54">
        <v>3719.31</v>
      </c>
      <c r="AM51" s="54">
        <v>1287.91</v>
      </c>
      <c r="AN51" s="54">
        <v>395.7</v>
      </c>
      <c r="AO51" s="54">
        <v>632.7</v>
      </c>
      <c r="AP51" s="54">
        <v>1403</v>
      </c>
      <c r="AQ51" s="54">
        <v>3685.1</v>
      </c>
      <c r="AR51" s="54">
        <v>1279.7</v>
      </c>
      <c r="AS51" s="54">
        <v>432.8</v>
      </c>
      <c r="AT51" s="54">
        <v>572.3</v>
      </c>
      <c r="AU51" s="54">
        <v>1400.3</v>
      </c>
    </row>
    <row r="53" spans="2:9" ht="12.75">
      <c r="B53" s="52" t="s">
        <v>72</v>
      </c>
      <c r="C53" s="52"/>
      <c r="D53" s="52"/>
      <c r="E53" s="52"/>
      <c r="F53" s="52"/>
      <c r="G53" s="52"/>
      <c r="H53" s="52"/>
      <c r="I53" s="52"/>
    </row>
    <row r="54" spans="2:9" ht="12.75">
      <c r="B54" s="162" t="s">
        <v>193</v>
      </c>
      <c r="C54" s="162"/>
      <c r="D54" s="162"/>
      <c r="E54" s="162"/>
      <c r="F54" s="162"/>
      <c r="G54" s="162"/>
      <c r="H54" s="162"/>
      <c r="I54" s="162"/>
    </row>
    <row r="55" spans="2:9" ht="22.5">
      <c r="B55" s="265" t="s">
        <v>281</v>
      </c>
      <c r="C55" s="265"/>
      <c r="D55" s="285"/>
      <c r="E55" s="189"/>
      <c r="F55" s="189"/>
      <c r="G55" s="189"/>
      <c r="H55" s="189"/>
      <c r="I55" s="189"/>
    </row>
    <row r="56" spans="2:9" ht="12.75">
      <c r="B56" s="121"/>
      <c r="C56" s="121"/>
      <c r="D56" s="121"/>
      <c r="G56" s="190"/>
      <c r="H56" s="190"/>
      <c r="I56" s="190"/>
    </row>
    <row r="59" ht="12.75" customHeight="1"/>
    <row r="60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T34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8.57421875" style="1" customWidth="1"/>
    <col min="4" max="4" width="19.7109375" style="1" customWidth="1"/>
    <col min="5" max="8" width="17.7109375" style="1" customWidth="1"/>
    <col min="9" max="9" width="20.8515625" style="1" customWidth="1"/>
    <col min="10" max="37" width="17.7109375" style="1" customWidth="1"/>
    <col min="38" max="16384" width="9.140625" style="1" customWidth="1"/>
  </cols>
  <sheetData>
    <row r="1" spans="2:9" ht="23.25" customHeight="1">
      <c r="B1" s="33" t="s">
        <v>212</v>
      </c>
      <c r="C1" s="33"/>
      <c r="D1" s="33"/>
      <c r="E1" s="33"/>
      <c r="F1" s="33"/>
      <c r="G1" s="33"/>
      <c r="H1" s="33"/>
      <c r="I1" s="33"/>
    </row>
    <row r="2" spans="2:37" ht="15.75" customHeight="1">
      <c r="B2" s="34"/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37" s="139" customFormat="1" ht="75.75" customHeight="1">
      <c r="B4" s="83" t="s">
        <v>202</v>
      </c>
      <c r="C4" s="75">
        <v>2019</v>
      </c>
      <c r="D4" s="75" t="s">
        <v>284</v>
      </c>
      <c r="E4" s="120" t="s">
        <v>276</v>
      </c>
      <c r="F4" s="120" t="s">
        <v>273</v>
      </c>
      <c r="G4" s="120" t="s">
        <v>253</v>
      </c>
      <c r="H4" s="75">
        <v>2018</v>
      </c>
      <c r="I4" s="75" t="s">
        <v>243</v>
      </c>
      <c r="J4" s="120" t="s">
        <v>214</v>
      </c>
      <c r="K4" s="120" t="s">
        <v>210</v>
      </c>
      <c r="L4" s="120" t="s">
        <v>198</v>
      </c>
      <c r="M4" s="120">
        <v>2017</v>
      </c>
      <c r="N4" s="120" t="s">
        <v>191</v>
      </c>
      <c r="O4" s="120" t="s">
        <v>189</v>
      </c>
      <c r="P4" s="120" t="s">
        <v>185</v>
      </c>
      <c r="Q4" s="120" t="s">
        <v>183</v>
      </c>
      <c r="R4" s="120">
        <v>2016</v>
      </c>
      <c r="S4" s="120" t="s">
        <v>68</v>
      </c>
      <c r="T4" s="120" t="s">
        <v>67</v>
      </c>
      <c r="U4" s="120" t="s">
        <v>65</v>
      </c>
      <c r="V4" s="120" t="s">
        <v>64</v>
      </c>
      <c r="W4" s="120">
        <v>2015</v>
      </c>
      <c r="X4" s="120" t="s">
        <v>62</v>
      </c>
      <c r="Y4" s="120" t="s">
        <v>56</v>
      </c>
      <c r="Z4" s="120" t="s">
        <v>53</v>
      </c>
      <c r="AA4" s="120" t="s">
        <v>54</v>
      </c>
      <c r="AB4" s="120">
        <v>2014</v>
      </c>
      <c r="AC4" s="120" t="s">
        <v>50</v>
      </c>
      <c r="AD4" s="120" t="s">
        <v>51</v>
      </c>
      <c r="AE4" s="120" t="s">
        <v>49</v>
      </c>
      <c r="AF4" s="120" t="s">
        <v>46</v>
      </c>
      <c r="AG4" s="120">
        <v>2013</v>
      </c>
      <c r="AH4" s="120" t="s">
        <v>45</v>
      </c>
      <c r="AI4" s="120" t="s">
        <v>44</v>
      </c>
      <c r="AJ4" s="120" t="s">
        <v>42</v>
      </c>
      <c r="AK4" s="120" t="s">
        <v>43</v>
      </c>
    </row>
    <row r="5" spans="2:37" ht="12" customHeight="1">
      <c r="B5" s="71"/>
      <c r="C5" s="197" t="s">
        <v>227</v>
      </c>
      <c r="D5" s="197" t="s">
        <v>275</v>
      </c>
      <c r="E5" s="109" t="s">
        <v>275</v>
      </c>
      <c r="F5" s="109" t="s">
        <v>275</v>
      </c>
      <c r="G5" s="109" t="s">
        <v>227</v>
      </c>
      <c r="H5" s="197" t="s">
        <v>227</v>
      </c>
      <c r="I5" s="197" t="s">
        <v>227</v>
      </c>
      <c r="J5" s="109" t="s">
        <v>227</v>
      </c>
      <c r="K5" s="109" t="s">
        <v>227</v>
      </c>
      <c r="L5" s="109" t="s">
        <v>227</v>
      </c>
      <c r="M5" s="109" t="s">
        <v>227</v>
      </c>
      <c r="N5" s="109" t="s">
        <v>227</v>
      </c>
      <c r="O5" s="109" t="s">
        <v>227</v>
      </c>
      <c r="P5" s="109" t="s">
        <v>227</v>
      </c>
      <c r="Q5" s="109" t="s">
        <v>227</v>
      </c>
      <c r="R5" s="109" t="s">
        <v>227</v>
      </c>
      <c r="S5" s="109" t="s">
        <v>227</v>
      </c>
      <c r="T5" s="109" t="s">
        <v>227</v>
      </c>
      <c r="U5" s="109" t="s">
        <v>227</v>
      </c>
      <c r="V5" s="109" t="s">
        <v>227</v>
      </c>
      <c r="W5" s="108" t="s">
        <v>227</v>
      </c>
      <c r="X5" s="108" t="s">
        <v>227</v>
      </c>
      <c r="Y5" s="108" t="s">
        <v>227</v>
      </c>
      <c r="Z5" s="108" t="s">
        <v>227</v>
      </c>
      <c r="AA5" s="108" t="s">
        <v>227</v>
      </c>
      <c r="AB5" s="108" t="s">
        <v>227</v>
      </c>
      <c r="AC5" s="108" t="s">
        <v>227</v>
      </c>
      <c r="AD5" s="108" t="s">
        <v>227</v>
      </c>
      <c r="AE5" s="108" t="s">
        <v>227</v>
      </c>
      <c r="AF5" s="108" t="s">
        <v>227</v>
      </c>
      <c r="AG5" s="108" t="s">
        <v>227</v>
      </c>
      <c r="AH5" s="108" t="s">
        <v>227</v>
      </c>
      <c r="AI5" s="108" t="s">
        <v>227</v>
      </c>
      <c r="AJ5" s="108" t="s">
        <v>227</v>
      </c>
      <c r="AK5" s="108" t="s">
        <v>227</v>
      </c>
    </row>
    <row r="6" spans="2:37" ht="12" customHeight="1" thickBot="1">
      <c r="B6" s="112"/>
      <c r="C6" s="200"/>
      <c r="D6" s="200"/>
      <c r="E6" s="118"/>
      <c r="F6" s="118"/>
      <c r="G6" s="118"/>
      <c r="H6" s="200"/>
      <c r="I6" s="200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2:37" ht="15.75" customHeight="1">
      <c r="B7" s="38" t="s">
        <v>57</v>
      </c>
      <c r="C7" s="164">
        <v>4.151553927451696</v>
      </c>
      <c r="D7" s="164">
        <v>1.2208402723295664</v>
      </c>
      <c r="E7" s="63">
        <v>0.5225529233503466</v>
      </c>
      <c r="F7" s="63">
        <v>0.8255252804411226</v>
      </c>
      <c r="G7" s="63">
        <v>1.58</v>
      </c>
      <c r="H7" s="164">
        <v>4.11</v>
      </c>
      <c r="I7" s="164">
        <v>1.26</v>
      </c>
      <c r="J7" s="63">
        <v>0.52</v>
      </c>
      <c r="K7" s="63">
        <v>0.65</v>
      </c>
      <c r="L7" s="63">
        <v>1.68</v>
      </c>
      <c r="M7" s="63">
        <v>4.06</v>
      </c>
      <c r="N7" s="63">
        <v>1.18</v>
      </c>
      <c r="O7" s="63">
        <v>0.56</v>
      </c>
      <c r="P7" s="165">
        <v>0.81</v>
      </c>
      <c r="Q7" s="165">
        <v>1.51</v>
      </c>
      <c r="R7" s="165">
        <v>3.91</v>
      </c>
      <c r="S7" s="165">
        <v>1.26</v>
      </c>
      <c r="T7" s="165">
        <v>0.52</v>
      </c>
      <c r="U7" s="165">
        <v>0.68</v>
      </c>
      <c r="V7" s="165">
        <v>1.45</v>
      </c>
      <c r="W7" s="63">
        <v>3.6491</v>
      </c>
      <c r="X7" s="63">
        <v>1.0972</v>
      </c>
      <c r="Y7" s="63">
        <v>0.5051</v>
      </c>
      <c r="Z7" s="63">
        <v>0.6868</v>
      </c>
      <c r="AA7" s="63">
        <v>1.36</v>
      </c>
      <c r="AB7" s="63">
        <v>3.6405</v>
      </c>
      <c r="AC7" s="63">
        <v>1.1904</v>
      </c>
      <c r="AD7" s="63">
        <v>0.4556</v>
      </c>
      <c r="AE7" s="63">
        <v>0.6003</v>
      </c>
      <c r="AF7" s="63">
        <v>1.3942</v>
      </c>
      <c r="AG7" s="63">
        <v>3.9192</v>
      </c>
      <c r="AH7" s="63">
        <v>1.0427</v>
      </c>
      <c r="AI7" s="63">
        <v>0.5488</v>
      </c>
      <c r="AJ7" s="63">
        <v>0.6106</v>
      </c>
      <c r="AK7" s="63">
        <v>1.7171</v>
      </c>
    </row>
    <row r="8" spans="2:37" ht="15.75" customHeight="1">
      <c r="B8" s="38" t="s">
        <v>58</v>
      </c>
      <c r="C8" s="164">
        <v>2.3680276097338684</v>
      </c>
      <c r="D8" s="164">
        <v>0.5469326637805325</v>
      </c>
      <c r="E8" s="165">
        <v>0.5914326411275785</v>
      </c>
      <c r="F8" s="165">
        <v>0.6121441774480822</v>
      </c>
      <c r="G8" s="165">
        <v>0.62</v>
      </c>
      <c r="H8" s="164">
        <v>3.1</v>
      </c>
      <c r="I8" s="164">
        <v>0.83</v>
      </c>
      <c r="J8" s="165">
        <v>0.66</v>
      </c>
      <c r="K8" s="165">
        <v>0.65</v>
      </c>
      <c r="L8" s="165">
        <v>0.96</v>
      </c>
      <c r="M8" s="165">
        <v>3.06</v>
      </c>
      <c r="N8" s="165">
        <v>0.85</v>
      </c>
      <c r="O8" s="165">
        <v>0.67</v>
      </c>
      <c r="P8" s="165">
        <v>0.68</v>
      </c>
      <c r="Q8" s="165">
        <v>0.86</v>
      </c>
      <c r="R8" s="165">
        <v>2.39</v>
      </c>
      <c r="S8" s="165">
        <v>0.74</v>
      </c>
      <c r="T8" s="165">
        <v>0.49</v>
      </c>
      <c r="U8" s="165">
        <v>0.51</v>
      </c>
      <c r="V8" s="165">
        <v>0.66</v>
      </c>
      <c r="W8" s="63">
        <v>2.8311</v>
      </c>
      <c r="X8" s="63">
        <v>0.6169</v>
      </c>
      <c r="Y8" s="63">
        <v>0.5674</v>
      </c>
      <c r="Z8" s="63">
        <v>0.6968</v>
      </c>
      <c r="AA8" s="63">
        <v>0.95</v>
      </c>
      <c r="AB8" s="63">
        <v>3.4057000000000004</v>
      </c>
      <c r="AC8" s="63">
        <v>0.7546</v>
      </c>
      <c r="AD8" s="63">
        <v>0.7604</v>
      </c>
      <c r="AE8" s="63">
        <v>0.8563</v>
      </c>
      <c r="AF8" s="63">
        <v>1.0344</v>
      </c>
      <c r="AG8" s="63">
        <v>3.7791</v>
      </c>
      <c r="AH8" s="63">
        <v>0.995</v>
      </c>
      <c r="AI8" s="63">
        <v>0.8376</v>
      </c>
      <c r="AJ8" s="63">
        <v>0.8545</v>
      </c>
      <c r="AK8" s="63">
        <v>1.092</v>
      </c>
    </row>
    <row r="9" spans="2:40" ht="15.75" customHeight="1">
      <c r="B9" s="38" t="s">
        <v>59</v>
      </c>
      <c r="C9" s="164">
        <v>2.692422852828928</v>
      </c>
      <c r="D9" s="164">
        <v>0.9173071446626869</v>
      </c>
      <c r="E9" s="165">
        <v>0.39309205213270165</v>
      </c>
      <c r="F9" s="165">
        <v>0.4313903442398833</v>
      </c>
      <c r="G9" s="165">
        <v>0.95</v>
      </c>
      <c r="H9" s="164">
        <v>1.79</v>
      </c>
      <c r="I9" s="164">
        <v>0.55</v>
      </c>
      <c r="J9" s="165">
        <v>0.27</v>
      </c>
      <c r="K9" s="165">
        <v>0.31</v>
      </c>
      <c r="L9" s="165">
        <v>0.66</v>
      </c>
      <c r="M9" s="165">
        <v>1.93</v>
      </c>
      <c r="N9" s="165">
        <v>0.51</v>
      </c>
      <c r="O9" s="165">
        <v>0.28</v>
      </c>
      <c r="P9" s="165">
        <v>0.4</v>
      </c>
      <c r="Q9" s="165">
        <v>0.74</v>
      </c>
      <c r="R9" s="165">
        <v>1.61</v>
      </c>
      <c r="S9" s="165">
        <v>0.58</v>
      </c>
      <c r="T9" s="165">
        <v>0.18</v>
      </c>
      <c r="U9" s="165">
        <v>0.28</v>
      </c>
      <c r="V9" s="165">
        <v>0.61</v>
      </c>
      <c r="W9" s="63">
        <v>1.6614</v>
      </c>
      <c r="X9" s="63">
        <v>0.4614</v>
      </c>
      <c r="Y9" s="63">
        <v>0.1813</v>
      </c>
      <c r="Z9" s="63">
        <v>0.3387</v>
      </c>
      <c r="AA9" s="63">
        <v>0.68</v>
      </c>
      <c r="AB9" s="63">
        <v>1.8651</v>
      </c>
      <c r="AC9" s="63">
        <v>0.6808</v>
      </c>
      <c r="AD9" s="63">
        <v>0.2385</v>
      </c>
      <c r="AE9" s="63">
        <v>0.2886</v>
      </c>
      <c r="AF9" s="63">
        <v>0.6572</v>
      </c>
      <c r="AG9" s="63">
        <v>2.0919</v>
      </c>
      <c r="AH9" s="63">
        <v>0.6849</v>
      </c>
      <c r="AI9" s="63">
        <v>0.2257</v>
      </c>
      <c r="AJ9" s="63">
        <v>0.3558</v>
      </c>
      <c r="AK9" s="63">
        <v>0.8255</v>
      </c>
      <c r="AN9" s="3"/>
    </row>
    <row r="10" spans="2:40" ht="15.75" customHeight="1">
      <c r="B10" s="38" t="s">
        <v>194</v>
      </c>
      <c r="C10" s="164">
        <v>2.324623026157492</v>
      </c>
      <c r="D10" s="164">
        <v>0.6552118641997815</v>
      </c>
      <c r="E10" s="227">
        <v>0.4758629267225663</v>
      </c>
      <c r="F10" s="227">
        <v>0.5097539562522786</v>
      </c>
      <c r="G10" s="227">
        <v>0.68</v>
      </c>
      <c r="H10" s="164">
        <v>2.38</v>
      </c>
      <c r="I10" s="164">
        <v>0.61</v>
      </c>
      <c r="J10" s="227">
        <v>0.49</v>
      </c>
      <c r="K10" s="227">
        <v>0.59</v>
      </c>
      <c r="L10" s="227">
        <v>0.68</v>
      </c>
      <c r="M10" s="227">
        <v>2.48</v>
      </c>
      <c r="N10" s="227">
        <v>0.69</v>
      </c>
      <c r="O10" s="227">
        <v>0.51</v>
      </c>
      <c r="P10" s="227">
        <v>0.6</v>
      </c>
      <c r="Q10" s="227">
        <v>0.69</v>
      </c>
      <c r="R10" s="227">
        <v>1.92</v>
      </c>
      <c r="S10" s="227">
        <v>0.5</v>
      </c>
      <c r="T10" s="227">
        <v>0.46</v>
      </c>
      <c r="U10" s="227">
        <v>0.47</v>
      </c>
      <c r="V10" s="227">
        <v>0.49</v>
      </c>
      <c r="W10" s="166">
        <v>1.8367</v>
      </c>
      <c r="X10" s="166">
        <v>0.5143</v>
      </c>
      <c r="Y10" s="166">
        <v>0.3539</v>
      </c>
      <c r="Z10" s="166">
        <v>0.4485</v>
      </c>
      <c r="AA10" s="166">
        <v>0.52</v>
      </c>
      <c r="AB10" s="166">
        <v>1.7983</v>
      </c>
      <c r="AC10" s="166">
        <v>0.4564</v>
      </c>
      <c r="AD10" s="166">
        <v>0.2862</v>
      </c>
      <c r="AE10" s="166">
        <v>0.4708</v>
      </c>
      <c r="AF10" s="166">
        <v>0.5849</v>
      </c>
      <c r="AG10" s="166">
        <v>2.2017</v>
      </c>
      <c r="AH10" s="166">
        <v>0.5808</v>
      </c>
      <c r="AI10" s="166">
        <v>0.4666</v>
      </c>
      <c r="AJ10" s="166">
        <v>0.5413</v>
      </c>
      <c r="AK10" s="166">
        <v>0.613</v>
      </c>
      <c r="AN10" s="3"/>
    </row>
    <row r="11" spans="2:40" ht="15.75" customHeight="1">
      <c r="B11" s="38" t="s">
        <v>195</v>
      </c>
      <c r="C11" s="164">
        <v>2.4581540530441126</v>
      </c>
      <c r="D11" s="164">
        <v>0.6004877196500188</v>
      </c>
      <c r="E11" s="227">
        <v>0.5140428521691579</v>
      </c>
      <c r="F11" s="227">
        <v>0.6321524269959897</v>
      </c>
      <c r="G11" s="227">
        <v>0.71</v>
      </c>
      <c r="H11" s="164">
        <v>2.37</v>
      </c>
      <c r="I11" s="164">
        <v>0.63</v>
      </c>
      <c r="J11" s="227">
        <v>0.53</v>
      </c>
      <c r="K11" s="227">
        <v>0.51</v>
      </c>
      <c r="L11" s="227">
        <v>0.7</v>
      </c>
      <c r="M11" s="227">
        <v>1.84</v>
      </c>
      <c r="N11" s="227">
        <v>0.62</v>
      </c>
      <c r="O11" s="227">
        <v>0.35</v>
      </c>
      <c r="P11" s="227">
        <v>0.39</v>
      </c>
      <c r="Q11" s="227">
        <v>0.48</v>
      </c>
      <c r="R11" s="227">
        <v>1.29</v>
      </c>
      <c r="S11" s="227">
        <v>0.42</v>
      </c>
      <c r="T11" s="227">
        <v>0.19</v>
      </c>
      <c r="U11" s="227">
        <v>0.28</v>
      </c>
      <c r="V11" s="227">
        <v>0.31</v>
      </c>
      <c r="W11" s="166">
        <v>1.0846</v>
      </c>
      <c r="X11" s="166">
        <v>0.2525</v>
      </c>
      <c r="Y11" s="166">
        <v>0.1998</v>
      </c>
      <c r="Z11" s="166">
        <v>0.2523</v>
      </c>
      <c r="AA11" s="166">
        <v>0.38</v>
      </c>
      <c r="AB11" s="166">
        <v>1.0529</v>
      </c>
      <c r="AC11" s="166">
        <v>0.3816</v>
      </c>
      <c r="AD11" s="166">
        <v>0.1932</v>
      </c>
      <c r="AE11" s="166">
        <v>0.2007</v>
      </c>
      <c r="AF11" s="166">
        <v>0.2774</v>
      </c>
      <c r="AG11" s="166">
        <v>1.1295</v>
      </c>
      <c r="AH11" s="166">
        <v>0.2736</v>
      </c>
      <c r="AI11" s="166">
        <v>0.2101</v>
      </c>
      <c r="AJ11" s="166">
        <v>0.202</v>
      </c>
      <c r="AK11" s="166">
        <v>0.4438</v>
      </c>
      <c r="AN11" s="3"/>
    </row>
    <row r="12" spans="2:40" ht="15.75" customHeight="1">
      <c r="B12" s="38" t="s">
        <v>196</v>
      </c>
      <c r="C12" s="164">
        <v>2.025959079566168</v>
      </c>
      <c r="D12" s="164">
        <v>0.5930956502005102</v>
      </c>
      <c r="E12" s="227">
        <v>0.5538593817900108</v>
      </c>
      <c r="F12" s="227">
        <v>0.4661204977214729</v>
      </c>
      <c r="G12" s="227">
        <v>0.41</v>
      </c>
      <c r="H12" s="164">
        <v>2.12</v>
      </c>
      <c r="I12" s="164">
        <v>0.43</v>
      </c>
      <c r="J12" s="227">
        <v>0.56</v>
      </c>
      <c r="K12" s="227">
        <v>0.51</v>
      </c>
      <c r="L12" s="227">
        <v>0.62</v>
      </c>
      <c r="M12" s="227">
        <v>1.98</v>
      </c>
      <c r="N12" s="227">
        <v>0.64</v>
      </c>
      <c r="O12" s="227">
        <v>0.52</v>
      </c>
      <c r="P12" s="227">
        <v>0.43</v>
      </c>
      <c r="Q12" s="227">
        <v>0.39</v>
      </c>
      <c r="R12" s="227">
        <v>1.1</v>
      </c>
      <c r="S12" s="227">
        <v>0.28</v>
      </c>
      <c r="T12" s="227">
        <v>0.38</v>
      </c>
      <c r="U12" s="227">
        <v>0.28</v>
      </c>
      <c r="V12" s="227">
        <v>0.24</v>
      </c>
      <c r="W12" s="166">
        <v>1.23157</v>
      </c>
      <c r="X12" s="166">
        <v>0.28507</v>
      </c>
      <c r="Y12" s="166">
        <v>0.3137</v>
      </c>
      <c r="Z12" s="166">
        <v>0.3128</v>
      </c>
      <c r="AA12" s="166">
        <v>0.32</v>
      </c>
      <c r="AB12" s="166">
        <v>1.2819</v>
      </c>
      <c r="AC12" s="166">
        <v>0.3053</v>
      </c>
      <c r="AD12" s="166">
        <v>0.3076</v>
      </c>
      <c r="AE12" s="166">
        <v>0.3081</v>
      </c>
      <c r="AF12" s="166">
        <v>0.3609</v>
      </c>
      <c r="AG12" s="166">
        <v>1.5286000000000002</v>
      </c>
      <c r="AH12" s="166">
        <v>0.4025</v>
      </c>
      <c r="AI12" s="166">
        <v>0.353</v>
      </c>
      <c r="AJ12" s="166">
        <v>0.3559</v>
      </c>
      <c r="AK12" s="166">
        <v>0.4172</v>
      </c>
      <c r="AM12" s="3"/>
      <c r="AN12" s="3"/>
    </row>
    <row r="13" spans="2:40" ht="15.75" customHeight="1">
      <c r="B13" s="38" t="s">
        <v>296</v>
      </c>
      <c r="C13" s="164">
        <v>5.027862784591022</v>
      </c>
      <c r="D13" s="164">
        <v>1.3806937540486097</v>
      </c>
      <c r="E13" s="165">
        <v>1.2061946663925955</v>
      </c>
      <c r="F13" s="165">
        <v>1.0955697926576418</v>
      </c>
      <c r="G13" s="165">
        <v>1.35</v>
      </c>
      <c r="H13" s="164">
        <v>3.93</v>
      </c>
      <c r="I13" s="164">
        <v>1.36</v>
      </c>
      <c r="J13" s="165">
        <v>0.86</v>
      </c>
      <c r="K13" s="165">
        <v>0.72</v>
      </c>
      <c r="L13" s="165">
        <v>1</v>
      </c>
      <c r="M13" s="165">
        <v>2.19</v>
      </c>
      <c r="N13" s="165">
        <v>0.6</v>
      </c>
      <c r="O13" s="165">
        <v>0.45</v>
      </c>
      <c r="P13" s="165">
        <v>0.48</v>
      </c>
      <c r="Q13" s="165">
        <v>0.65</v>
      </c>
      <c r="R13" s="165">
        <v>2.51</v>
      </c>
      <c r="S13" s="165">
        <v>0.56</v>
      </c>
      <c r="T13" s="165">
        <v>0.61</v>
      </c>
      <c r="U13" s="165">
        <v>0.57</v>
      </c>
      <c r="V13" s="165">
        <v>0.76</v>
      </c>
      <c r="W13" s="63">
        <v>2.2671</v>
      </c>
      <c r="X13" s="63">
        <v>0.6077999999999999</v>
      </c>
      <c r="Y13" s="63">
        <v>0.6393</v>
      </c>
      <c r="Z13" s="63">
        <v>0.5</v>
      </c>
      <c r="AA13" s="63">
        <v>0.52</v>
      </c>
      <c r="AB13" s="63">
        <v>1.754</v>
      </c>
      <c r="AC13" s="63">
        <v>0.49</v>
      </c>
      <c r="AD13" s="63">
        <v>0.36</v>
      </c>
      <c r="AE13" s="63">
        <v>0.44</v>
      </c>
      <c r="AF13" s="63">
        <v>0.464</v>
      </c>
      <c r="AG13" s="63">
        <v>1.38</v>
      </c>
      <c r="AH13" s="63">
        <v>0.36</v>
      </c>
      <c r="AI13" s="63">
        <v>0.3</v>
      </c>
      <c r="AJ13" s="63">
        <v>0.27</v>
      </c>
      <c r="AK13" s="63">
        <v>0.45</v>
      </c>
      <c r="AM13" s="3"/>
      <c r="AN13" s="3"/>
    </row>
    <row r="14" spans="2:40" ht="15.75" customHeight="1">
      <c r="B14" s="38" t="s">
        <v>60</v>
      </c>
      <c r="C14" s="164">
        <v>9.061193127962085</v>
      </c>
      <c r="D14" s="164">
        <v>3.0500776522056134</v>
      </c>
      <c r="E14" s="165">
        <v>1.2469077652205613</v>
      </c>
      <c r="F14" s="165">
        <v>1.427287458986511</v>
      </c>
      <c r="G14" s="165">
        <v>3.34</v>
      </c>
      <c r="H14" s="164">
        <v>8.8</v>
      </c>
      <c r="I14" s="164">
        <v>2.82</v>
      </c>
      <c r="J14" s="165">
        <v>1.1</v>
      </c>
      <c r="K14" s="165">
        <v>1.42</v>
      </c>
      <c r="L14" s="165">
        <v>3.46</v>
      </c>
      <c r="M14" s="165">
        <v>8.51</v>
      </c>
      <c r="N14" s="165">
        <v>2.63</v>
      </c>
      <c r="O14" s="165">
        <v>1.11</v>
      </c>
      <c r="P14" s="165">
        <v>1.48</v>
      </c>
      <c r="Q14" s="165">
        <v>3.3</v>
      </c>
      <c r="R14" s="165">
        <v>9.14</v>
      </c>
      <c r="S14" s="165">
        <v>2.84</v>
      </c>
      <c r="T14" s="165">
        <v>1.22</v>
      </c>
      <c r="U14" s="165">
        <v>1.63</v>
      </c>
      <c r="V14" s="165">
        <v>3.45</v>
      </c>
      <c r="W14" s="63">
        <v>8.331</v>
      </c>
      <c r="X14" s="63">
        <v>2.6393</v>
      </c>
      <c r="Y14" s="63">
        <v>1.1638</v>
      </c>
      <c r="Z14" s="63">
        <v>1.5879</v>
      </c>
      <c r="AA14" s="63">
        <v>2.94</v>
      </c>
      <c r="AB14" s="63">
        <v>3.7415</v>
      </c>
      <c r="AC14" s="63">
        <v>2.5755</v>
      </c>
      <c r="AD14" s="63">
        <v>0.9251</v>
      </c>
      <c r="AE14" s="63">
        <v>0.1469</v>
      </c>
      <c r="AF14" s="63">
        <v>0.094</v>
      </c>
      <c r="AG14" s="63">
        <v>0.06319999999999999</v>
      </c>
      <c r="AH14" s="63">
        <v>0.0382</v>
      </c>
      <c r="AI14" s="63">
        <v>0.0004</v>
      </c>
      <c r="AJ14" s="63">
        <v>0.0183</v>
      </c>
      <c r="AK14" s="63">
        <v>0.0063</v>
      </c>
      <c r="AM14" s="3"/>
      <c r="AN14" s="3"/>
    </row>
    <row r="15" spans="2:40" ht="15.75" customHeight="1">
      <c r="B15" s="38" t="s">
        <v>61</v>
      </c>
      <c r="C15" s="164">
        <v>0.544319914509661</v>
      </c>
      <c r="D15" s="164">
        <v>0.21723383403208169</v>
      </c>
      <c r="E15" s="165">
        <v>0.020796924808603706</v>
      </c>
      <c r="F15" s="165">
        <v>0.051529011483776886</v>
      </c>
      <c r="G15" s="165">
        <v>0.26</v>
      </c>
      <c r="H15" s="164">
        <v>0.45</v>
      </c>
      <c r="I15" s="164">
        <v>0.11</v>
      </c>
      <c r="J15" s="165">
        <v>0.12</v>
      </c>
      <c r="K15" s="165">
        <v>0.08</v>
      </c>
      <c r="L15" s="165">
        <v>0.15</v>
      </c>
      <c r="M15" s="165">
        <v>0.73</v>
      </c>
      <c r="N15" s="165">
        <v>0.3</v>
      </c>
      <c r="O15" s="165">
        <v>0.14</v>
      </c>
      <c r="P15" s="165">
        <v>0.13</v>
      </c>
      <c r="Q15" s="165">
        <v>0.16</v>
      </c>
      <c r="R15" s="165">
        <v>0.37</v>
      </c>
      <c r="S15" s="165">
        <v>0.18</v>
      </c>
      <c r="T15" s="165">
        <v>0.19</v>
      </c>
      <c r="U15" s="165">
        <v>0</v>
      </c>
      <c r="V15" s="165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0.084</v>
      </c>
      <c r="AH15" s="63">
        <v>0.0839</v>
      </c>
      <c r="AI15" s="63">
        <v>0.0001</v>
      </c>
      <c r="AJ15" s="63">
        <v>0</v>
      </c>
      <c r="AK15" s="63">
        <v>0</v>
      </c>
      <c r="AM15" s="3"/>
      <c r="AN15" s="3"/>
    </row>
    <row r="16" spans="6:40" ht="15.75" customHeight="1">
      <c r="F16" s="215"/>
      <c r="G16" s="183"/>
      <c r="H16" s="18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M16" s="3"/>
      <c r="AN16" s="3"/>
    </row>
    <row r="17" spans="2:40" ht="15.75" customHeight="1">
      <c r="B17" s="22"/>
      <c r="C17" s="22"/>
      <c r="D17" s="22"/>
      <c r="E17" s="22"/>
      <c r="F17" s="22"/>
      <c r="G17" s="186"/>
      <c r="H17" s="186"/>
      <c r="I17" s="22"/>
      <c r="AB17" s="3"/>
      <c r="AC17" s="3"/>
      <c r="AD17" s="3"/>
      <c r="AE17" s="3"/>
      <c r="AF17" s="3"/>
      <c r="AG17" s="3"/>
      <c r="AH17" s="3"/>
      <c r="AI17" s="3"/>
      <c r="AJ17" s="3"/>
      <c r="AL17" s="3"/>
      <c r="AM17" s="3"/>
      <c r="AN17" s="3"/>
    </row>
    <row r="18" spans="2:9" ht="15.75" customHeight="1">
      <c r="B18" s="52" t="s">
        <v>197</v>
      </c>
      <c r="C18" s="52"/>
      <c r="D18" s="52"/>
      <c r="E18" s="52"/>
      <c r="F18" s="52"/>
      <c r="G18" s="52"/>
      <c r="H18" s="52"/>
      <c r="I18" s="52"/>
    </row>
    <row r="19" spans="2:9" ht="30" customHeight="1">
      <c r="B19" s="313" t="s">
        <v>266</v>
      </c>
      <c r="C19" s="166"/>
      <c r="D19" s="270"/>
      <c r="E19" s="270"/>
      <c r="F19" s="52"/>
      <c r="G19" s="52"/>
      <c r="H19" s="52"/>
      <c r="I19" s="52"/>
    </row>
    <row r="20" spans="7:9" ht="15.75" customHeight="1">
      <c r="G20" s="190"/>
      <c r="H20" s="190"/>
      <c r="I20" s="190"/>
    </row>
    <row r="21" ht="15.75" customHeight="1"/>
    <row r="22" ht="15.75" customHeight="1"/>
    <row r="23" spans="2:46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2:46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2:46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2:46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2:46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2:46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2:46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2:46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2:46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2:46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2:46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:46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58"/>
  <sheetViews>
    <sheetView showGridLines="0" zoomScale="90" zoomScaleNormal="90" zoomScalePageLayoutView="0" workbookViewId="0" topLeftCell="A1">
      <pane xSplit="2" topLeftCell="C1" activePane="topRight" state="frozen"/>
      <selection pane="topLeft" activeCell="B14" sqref="B14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5" width="20.7109375" style="1" customWidth="1"/>
    <col min="6" max="6" width="20.7109375" style="190" customWidth="1"/>
    <col min="7" max="13" width="20.7109375" style="1" customWidth="1"/>
    <col min="14" max="15" width="17.7109375" style="1" customWidth="1"/>
    <col min="16" max="16" width="20.7109375" style="1" customWidth="1"/>
    <col min="17" max="25" width="17.7109375" style="1" customWidth="1"/>
    <col min="26" max="26" width="17.7109375" style="1" hidden="1" customWidth="1"/>
    <col min="27" max="36" width="17.7109375" style="1" customWidth="1"/>
    <col min="37" max="41" width="17.7109375" style="1" hidden="1" customWidth="1"/>
    <col min="42" max="16384" width="9.140625" style="1" customWidth="1"/>
  </cols>
  <sheetData>
    <row r="1" spans="2:8" ht="23.25" customHeight="1">
      <c r="B1" s="33" t="s">
        <v>212</v>
      </c>
      <c r="C1" s="68"/>
      <c r="D1" s="68"/>
      <c r="E1" s="68"/>
      <c r="G1" s="68"/>
      <c r="H1" s="68"/>
    </row>
    <row r="2" spans="2:31" ht="15.75" customHeight="1">
      <c r="B2" s="72"/>
      <c r="C2" s="72"/>
      <c r="D2" s="72"/>
      <c r="E2" s="72"/>
      <c r="F2" s="72"/>
      <c r="G2" s="201"/>
      <c r="H2" s="201"/>
      <c r="I2" s="201"/>
      <c r="J2" s="201"/>
      <c r="K2" s="201"/>
      <c r="L2" s="72"/>
      <c r="M2" s="72"/>
      <c r="N2" s="72"/>
      <c r="O2" s="72"/>
      <c r="P2" s="201"/>
      <c r="Q2" s="201"/>
      <c r="R2" s="201"/>
      <c r="S2" s="201"/>
      <c r="T2" s="201"/>
      <c r="U2" s="201"/>
      <c r="V2" s="201"/>
      <c r="W2" s="202"/>
      <c r="X2" s="35"/>
      <c r="Y2" s="35"/>
      <c r="Z2" s="35"/>
      <c r="AA2" s="35"/>
      <c r="AB2" s="35"/>
      <c r="AC2" s="35"/>
      <c r="AD2" s="35"/>
      <c r="AE2" s="35"/>
    </row>
    <row r="3" spans="2:13" ht="12.75">
      <c r="B3" s="2"/>
      <c r="F3" s="1"/>
      <c r="I3" s="2"/>
      <c r="J3" s="2"/>
      <c r="K3" s="2"/>
      <c r="L3" s="2"/>
      <c r="M3" s="2"/>
    </row>
    <row r="4" spans="2:32" ht="75.75" customHeight="1">
      <c r="B4" s="74" t="s">
        <v>73</v>
      </c>
      <c r="C4" s="75">
        <v>2019</v>
      </c>
      <c r="D4" s="76" t="s">
        <v>312</v>
      </c>
      <c r="E4" s="75" t="s">
        <v>284</v>
      </c>
      <c r="F4" s="76" t="s">
        <v>313</v>
      </c>
      <c r="G4" s="76" t="s">
        <v>285</v>
      </c>
      <c r="H4" s="76" t="s">
        <v>286</v>
      </c>
      <c r="I4" s="76" t="s">
        <v>287</v>
      </c>
      <c r="J4" s="76" t="s">
        <v>288</v>
      </c>
      <c r="K4" s="76"/>
      <c r="L4" s="75" t="s">
        <v>284</v>
      </c>
      <c r="M4" s="76" t="s">
        <v>276</v>
      </c>
      <c r="N4" s="76" t="s">
        <v>273</v>
      </c>
      <c r="O4" s="76" t="s">
        <v>253</v>
      </c>
      <c r="P4" s="76" t="s">
        <v>314</v>
      </c>
      <c r="Q4" s="140" t="s">
        <v>313</v>
      </c>
      <c r="R4" s="76" t="s">
        <v>214</v>
      </c>
      <c r="S4" s="76" t="s">
        <v>210</v>
      </c>
      <c r="T4" s="76" t="s">
        <v>198</v>
      </c>
      <c r="U4" s="76" t="s">
        <v>307</v>
      </c>
      <c r="V4" s="76" t="s">
        <v>308</v>
      </c>
      <c r="W4" s="76" t="s">
        <v>309</v>
      </c>
      <c r="X4" s="76" t="s">
        <v>310</v>
      </c>
      <c r="Y4" s="76" t="s">
        <v>311</v>
      </c>
      <c r="Z4" s="120" t="s">
        <v>183</v>
      </c>
      <c r="AA4" s="120" t="s">
        <v>263</v>
      </c>
      <c r="AB4" s="120" t="s">
        <v>68</v>
      </c>
      <c r="AC4" s="120" t="s">
        <v>67</v>
      </c>
      <c r="AD4" s="120" t="s">
        <v>65</v>
      </c>
      <c r="AE4" s="120" t="s">
        <v>64</v>
      </c>
      <c r="AF4" s="3"/>
    </row>
    <row r="5" spans="2:32" ht="12" customHeight="1">
      <c r="B5" s="71"/>
      <c r="C5" s="111" t="s">
        <v>215</v>
      </c>
      <c r="D5" s="109" t="s">
        <v>215</v>
      </c>
      <c r="E5" s="111" t="s">
        <v>215</v>
      </c>
      <c r="F5" s="109" t="s">
        <v>215</v>
      </c>
      <c r="G5" s="109" t="s">
        <v>84</v>
      </c>
      <c r="H5" s="109" t="s">
        <v>215</v>
      </c>
      <c r="I5" s="109" t="s">
        <v>84</v>
      </c>
      <c r="J5" s="109" t="s">
        <v>215</v>
      </c>
      <c r="K5" s="109"/>
      <c r="L5" s="111" t="s">
        <v>215</v>
      </c>
      <c r="M5" s="109" t="s">
        <v>215</v>
      </c>
      <c r="N5" s="109" t="s">
        <v>215</v>
      </c>
      <c r="O5" s="109" t="s">
        <v>215</v>
      </c>
      <c r="P5" s="109" t="s">
        <v>215</v>
      </c>
      <c r="Q5" s="111" t="s">
        <v>215</v>
      </c>
      <c r="R5" s="109" t="s">
        <v>215</v>
      </c>
      <c r="S5" s="109" t="s">
        <v>215</v>
      </c>
      <c r="T5" s="109" t="s">
        <v>215</v>
      </c>
      <c r="U5" s="109" t="s">
        <v>215</v>
      </c>
      <c r="V5" s="109" t="s">
        <v>215</v>
      </c>
      <c r="W5" s="109" t="s">
        <v>241</v>
      </c>
      <c r="X5" s="109" t="s">
        <v>215</v>
      </c>
      <c r="Y5" s="109" t="s">
        <v>215</v>
      </c>
      <c r="Z5" s="109" t="s">
        <v>215</v>
      </c>
      <c r="AA5" s="109" t="s">
        <v>215</v>
      </c>
      <c r="AB5" s="109" t="s">
        <v>215</v>
      </c>
      <c r="AC5" s="109" t="s">
        <v>215</v>
      </c>
      <c r="AD5" s="109" t="s">
        <v>215</v>
      </c>
      <c r="AE5" s="109" t="s">
        <v>215</v>
      </c>
      <c r="AF5" s="3"/>
    </row>
    <row r="6" spans="2:32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K6" s="44"/>
      <c r="L6" s="113"/>
      <c r="M6" s="115"/>
      <c r="N6" s="115"/>
      <c r="O6" s="115"/>
      <c r="P6" s="115"/>
      <c r="Q6" s="114"/>
      <c r="R6" s="115"/>
      <c r="S6" s="115"/>
      <c r="T6" s="115"/>
      <c r="U6" s="115"/>
      <c r="V6" s="115"/>
      <c r="W6" s="115"/>
      <c r="X6" s="115"/>
      <c r="Y6" s="116"/>
      <c r="Z6" s="116"/>
      <c r="AA6" s="116"/>
      <c r="AB6" s="116"/>
      <c r="AC6" s="116"/>
      <c r="AD6" s="116"/>
      <c r="AE6" s="116"/>
      <c r="AF6" s="3"/>
    </row>
    <row r="7" spans="2:31" ht="12.75">
      <c r="B7" s="38" t="s">
        <v>76</v>
      </c>
      <c r="C7" s="41">
        <v>30496</v>
      </c>
      <c r="D7" s="45">
        <v>29628</v>
      </c>
      <c r="E7" s="41">
        <v>8922</v>
      </c>
      <c r="F7" s="45">
        <v>9570</v>
      </c>
      <c r="G7" s="110">
        <f aca="true" t="shared" si="0" ref="G7:G26">(C7-D7)/D7</f>
        <v>0.02929661131362225</v>
      </c>
      <c r="H7" s="45">
        <f>C7-D7</f>
        <v>868</v>
      </c>
      <c r="I7" s="110">
        <f>(E7-F7)/F7</f>
        <v>-0.0677115987460815</v>
      </c>
      <c r="J7" s="45">
        <f>E7-F7</f>
        <v>-648</v>
      </c>
      <c r="K7" s="45"/>
      <c r="L7" s="41">
        <f>E7</f>
        <v>8922</v>
      </c>
      <c r="M7" s="45">
        <v>4749</v>
      </c>
      <c r="N7" s="45">
        <v>5751</v>
      </c>
      <c r="O7" s="45">
        <v>11074</v>
      </c>
      <c r="P7" s="45">
        <v>29628</v>
      </c>
      <c r="Q7" s="41">
        <v>9570</v>
      </c>
      <c r="R7" s="45">
        <v>5304</v>
      </c>
      <c r="S7" s="45">
        <v>5192</v>
      </c>
      <c r="T7" s="45">
        <v>9562</v>
      </c>
      <c r="U7" s="45">
        <v>28613</v>
      </c>
      <c r="V7" s="45">
        <v>8788</v>
      </c>
      <c r="W7" s="45">
        <v>4776</v>
      </c>
      <c r="X7" s="45">
        <v>4708</v>
      </c>
      <c r="Y7" s="45">
        <v>8234</v>
      </c>
      <c r="Z7" s="45">
        <v>9468</v>
      </c>
      <c r="AA7" s="45">
        <v>26429</v>
      </c>
      <c r="AB7" s="45">
        <v>7924</v>
      </c>
      <c r="AC7" s="45">
        <v>4367</v>
      </c>
      <c r="AD7" s="45">
        <v>4920</v>
      </c>
      <c r="AE7" s="45">
        <v>9218</v>
      </c>
    </row>
    <row r="8" spans="2:31" ht="12.75">
      <c r="B8" s="38" t="s">
        <v>74</v>
      </c>
      <c r="C8" s="41">
        <v>11527</v>
      </c>
      <c r="D8" s="45">
        <v>11606</v>
      </c>
      <c r="E8" s="41">
        <v>3448.4498823598974</v>
      </c>
      <c r="F8" s="45">
        <v>3183</v>
      </c>
      <c r="G8" s="110">
        <f t="shared" si="0"/>
        <v>-0.0068068240565224885</v>
      </c>
      <c r="H8" s="45">
        <f>C8-D8</f>
        <v>-79</v>
      </c>
      <c r="I8" s="110">
        <f aca="true" t="shared" si="1" ref="I8:I26">(E8-F8)/F8</f>
        <v>0.08339613017904411</v>
      </c>
      <c r="J8" s="45">
        <f aca="true" t="shared" si="2" ref="J8:J26">E8-F8</f>
        <v>265.4498823598974</v>
      </c>
      <c r="K8" s="45"/>
      <c r="L8" s="41">
        <f aca="true" t="shared" si="3" ref="L8:L26">E8</f>
        <v>3448.4498823598974</v>
      </c>
      <c r="M8" s="45">
        <v>2280</v>
      </c>
      <c r="N8" s="45">
        <v>2533</v>
      </c>
      <c r="O8" s="45">
        <v>3266</v>
      </c>
      <c r="P8" s="45">
        <v>11606</v>
      </c>
      <c r="Q8" s="41">
        <v>3183</v>
      </c>
      <c r="R8" s="45">
        <v>2291</v>
      </c>
      <c r="S8" s="45">
        <v>2447</v>
      </c>
      <c r="T8" s="45">
        <v>3685</v>
      </c>
      <c r="U8" s="45">
        <v>7244</v>
      </c>
      <c r="V8" s="45">
        <v>2177</v>
      </c>
      <c r="W8" s="45">
        <v>1299</v>
      </c>
      <c r="X8" s="45">
        <v>2420</v>
      </c>
      <c r="Y8" s="45">
        <v>3381</v>
      </c>
      <c r="Z8" s="45">
        <v>2184</v>
      </c>
      <c r="AA8" s="45">
        <v>6767</v>
      </c>
      <c r="AB8" s="45">
        <v>2222</v>
      </c>
      <c r="AC8" s="45">
        <v>1334</v>
      </c>
      <c r="AD8" s="45">
        <v>1449</v>
      </c>
      <c r="AE8" s="45">
        <v>1762</v>
      </c>
    </row>
    <row r="9" spans="2:45" ht="13.5" thickBot="1">
      <c r="B9" s="78" t="s">
        <v>0</v>
      </c>
      <c r="C9" s="79">
        <v>42023</v>
      </c>
      <c r="D9" s="81">
        <v>41234</v>
      </c>
      <c r="E9" s="79">
        <v>12370</v>
      </c>
      <c r="F9" s="81">
        <v>12753</v>
      </c>
      <c r="G9" s="272">
        <f t="shared" si="0"/>
        <v>0.019134694669447543</v>
      </c>
      <c r="H9" s="81">
        <f aca="true" t="shared" si="4" ref="H9:H26">C9-D9</f>
        <v>789</v>
      </c>
      <c r="I9" s="272">
        <f t="shared" si="1"/>
        <v>-0.030032149298204344</v>
      </c>
      <c r="J9" s="81">
        <f t="shared" si="2"/>
        <v>-383</v>
      </c>
      <c r="K9" s="82"/>
      <c r="L9" s="79">
        <f t="shared" si="3"/>
        <v>12370</v>
      </c>
      <c r="M9" s="81">
        <v>7029</v>
      </c>
      <c r="N9" s="81">
        <v>8284</v>
      </c>
      <c r="O9" s="81">
        <v>14340</v>
      </c>
      <c r="P9" s="81">
        <v>41234</v>
      </c>
      <c r="Q9" s="79">
        <v>12753</v>
      </c>
      <c r="R9" s="81">
        <v>7595</v>
      </c>
      <c r="S9" s="81">
        <v>7639</v>
      </c>
      <c r="T9" s="81">
        <v>13247</v>
      </c>
      <c r="U9" s="81">
        <v>35857</v>
      </c>
      <c r="V9" s="81">
        <v>10965</v>
      </c>
      <c r="W9" s="81">
        <v>6075</v>
      </c>
      <c r="X9" s="81">
        <v>7128</v>
      </c>
      <c r="Y9" s="81">
        <v>11615</v>
      </c>
      <c r="Z9" s="81">
        <v>11652</v>
      </c>
      <c r="AA9" s="81">
        <v>33196</v>
      </c>
      <c r="AB9" s="81">
        <v>10146</v>
      </c>
      <c r="AC9" s="81">
        <v>5701</v>
      </c>
      <c r="AD9" s="81">
        <v>6369</v>
      </c>
      <c r="AE9" s="81">
        <v>10980</v>
      </c>
      <c r="AF9" s="3"/>
      <c r="AS9" s="3"/>
    </row>
    <row r="10" spans="2:45" ht="12.75">
      <c r="B10" s="38" t="s">
        <v>26</v>
      </c>
      <c r="C10" s="178">
        <v>-26686</v>
      </c>
      <c r="D10" s="271">
        <v>-24941</v>
      </c>
      <c r="E10" s="178">
        <v>-7810</v>
      </c>
      <c r="F10" s="271">
        <v>-8531</v>
      </c>
      <c r="G10" s="110">
        <f t="shared" si="0"/>
        <v>0.06996511767771942</v>
      </c>
      <c r="H10" s="45">
        <f t="shared" si="4"/>
        <v>-1745</v>
      </c>
      <c r="I10" s="110">
        <f t="shared" si="1"/>
        <v>-0.08451529715156487</v>
      </c>
      <c r="J10" s="45">
        <f t="shared" si="2"/>
        <v>721</v>
      </c>
      <c r="K10" s="45"/>
      <c r="L10" s="178">
        <f t="shared" si="3"/>
        <v>-7810</v>
      </c>
      <c r="M10" s="45">
        <v>-4099</v>
      </c>
      <c r="N10" s="45">
        <v>-4846</v>
      </c>
      <c r="O10" s="45">
        <v>-9931</v>
      </c>
      <c r="P10" s="45">
        <v>-24941</v>
      </c>
      <c r="Q10" s="178">
        <v>-8531</v>
      </c>
      <c r="R10" s="45">
        <v>-4129</v>
      </c>
      <c r="S10" s="45">
        <v>-4066</v>
      </c>
      <c r="T10" s="45">
        <v>-8215</v>
      </c>
      <c r="U10" s="45">
        <v>-20127</v>
      </c>
      <c r="V10" s="45">
        <v>-6512</v>
      </c>
      <c r="W10" s="45">
        <v>-3073</v>
      </c>
      <c r="X10" s="45">
        <v>-3793</v>
      </c>
      <c r="Y10" s="45">
        <v>-6749</v>
      </c>
      <c r="Z10" s="45">
        <v>-6749</v>
      </c>
      <c r="AA10" s="45">
        <v>-18320</v>
      </c>
      <c r="AB10" s="45">
        <v>-5447</v>
      </c>
      <c r="AC10" s="45">
        <v>-2754</v>
      </c>
      <c r="AD10" s="45">
        <v>-3126</v>
      </c>
      <c r="AE10" s="45">
        <v>-6993</v>
      </c>
      <c r="AS10" s="3"/>
    </row>
    <row r="11" spans="2:45" ht="12.75">
      <c r="B11" s="38" t="s">
        <v>77</v>
      </c>
      <c r="C11" s="178">
        <v>-2977</v>
      </c>
      <c r="D11" s="271">
        <v>-2519</v>
      </c>
      <c r="E11" s="178">
        <v>-935</v>
      </c>
      <c r="F11" s="271">
        <v>-751</v>
      </c>
      <c r="G11" s="110">
        <f t="shared" si="0"/>
        <v>0.18181818181818182</v>
      </c>
      <c r="H11" s="45">
        <f t="shared" si="4"/>
        <v>-458</v>
      </c>
      <c r="I11" s="110">
        <f t="shared" si="1"/>
        <v>0.24500665778961384</v>
      </c>
      <c r="J11" s="45">
        <f>E11-F11</f>
        <v>-184</v>
      </c>
      <c r="K11" s="45"/>
      <c r="L11" s="178">
        <f t="shared" si="3"/>
        <v>-935</v>
      </c>
      <c r="M11" s="45">
        <v>-615</v>
      </c>
      <c r="N11" s="45">
        <v>-628</v>
      </c>
      <c r="O11" s="45">
        <v>-799</v>
      </c>
      <c r="P11" s="45">
        <v>-2519</v>
      </c>
      <c r="Q11" s="178">
        <v>-751</v>
      </c>
      <c r="R11" s="45">
        <v>-430</v>
      </c>
      <c r="S11" s="45">
        <v>-545</v>
      </c>
      <c r="T11" s="45">
        <v>-793</v>
      </c>
      <c r="U11" s="45">
        <v>-2586</v>
      </c>
      <c r="V11" s="45">
        <v>-882</v>
      </c>
      <c r="W11" s="45">
        <v>-527</v>
      </c>
      <c r="X11" s="45">
        <v>-534</v>
      </c>
      <c r="Y11" s="45">
        <v>-643</v>
      </c>
      <c r="Z11" s="45">
        <v>-643</v>
      </c>
      <c r="AA11" s="45">
        <v>-2427</v>
      </c>
      <c r="AB11" s="45">
        <v>-763</v>
      </c>
      <c r="AC11" s="45">
        <v>-527</v>
      </c>
      <c r="AD11" s="45">
        <v>-494</v>
      </c>
      <c r="AE11" s="45">
        <v>-643</v>
      </c>
      <c r="AS11" s="3"/>
    </row>
    <row r="12" spans="2:45" ht="12.75">
      <c r="B12" s="38" t="s">
        <v>14</v>
      </c>
      <c r="C12" s="178">
        <v>-3168</v>
      </c>
      <c r="D12" s="271">
        <v>-2871</v>
      </c>
      <c r="E12" s="178">
        <v>-924</v>
      </c>
      <c r="F12" s="271">
        <v>-852</v>
      </c>
      <c r="G12" s="110">
        <f t="shared" si="0"/>
        <v>0.10344827586206896</v>
      </c>
      <c r="H12" s="45">
        <f t="shared" si="4"/>
        <v>-297</v>
      </c>
      <c r="I12" s="110">
        <f t="shared" si="1"/>
        <v>0.08450704225352113</v>
      </c>
      <c r="J12" s="45">
        <f t="shared" si="2"/>
        <v>-72</v>
      </c>
      <c r="K12" s="45"/>
      <c r="L12" s="178">
        <f t="shared" si="3"/>
        <v>-924</v>
      </c>
      <c r="M12" s="45">
        <v>-697</v>
      </c>
      <c r="N12" s="45">
        <v>-834</v>
      </c>
      <c r="O12" s="45">
        <v>-713</v>
      </c>
      <c r="P12" s="45">
        <v>-2871</v>
      </c>
      <c r="Q12" s="178">
        <v>-852</v>
      </c>
      <c r="R12" s="45">
        <v>-626</v>
      </c>
      <c r="S12" s="45">
        <v>-723</v>
      </c>
      <c r="T12" s="45">
        <v>-669</v>
      </c>
      <c r="U12" s="45">
        <v>-2696</v>
      </c>
      <c r="V12" s="45">
        <v>-794</v>
      </c>
      <c r="W12" s="45">
        <v>-590</v>
      </c>
      <c r="X12" s="45">
        <v>-672</v>
      </c>
      <c r="Y12" s="45">
        <v>-640</v>
      </c>
      <c r="Z12" s="45">
        <v>-640</v>
      </c>
      <c r="AA12" s="45">
        <v>-2573</v>
      </c>
      <c r="AB12" s="45">
        <v>-778</v>
      </c>
      <c r="AC12" s="45">
        <v>-611</v>
      </c>
      <c r="AD12" s="45">
        <v>-639</v>
      </c>
      <c r="AE12" s="45">
        <v>-545</v>
      </c>
      <c r="AG12" s="4"/>
      <c r="AH12" s="4"/>
      <c r="AI12" s="4"/>
      <c r="AJ12" s="4"/>
      <c r="AK12" s="20"/>
      <c r="AL12" s="4"/>
      <c r="AM12" s="4"/>
      <c r="AN12" s="4"/>
      <c r="AO12" s="4"/>
      <c r="AP12" s="21"/>
      <c r="AQ12" s="3"/>
      <c r="AR12" s="3"/>
      <c r="AS12" s="3"/>
    </row>
    <row r="13" spans="2:45" ht="12.75">
      <c r="B13" s="38" t="s">
        <v>29</v>
      </c>
      <c r="C13" s="178">
        <v>-1053</v>
      </c>
      <c r="D13" s="271">
        <v>-1039</v>
      </c>
      <c r="E13" s="178">
        <v>-265</v>
      </c>
      <c r="F13" s="271">
        <v>-262</v>
      </c>
      <c r="G13" s="110">
        <f t="shared" si="0"/>
        <v>0.013474494706448507</v>
      </c>
      <c r="H13" s="45">
        <f t="shared" si="4"/>
        <v>-14</v>
      </c>
      <c r="I13" s="110">
        <f t="shared" si="1"/>
        <v>0.011450381679389313</v>
      </c>
      <c r="J13" s="45">
        <f t="shared" si="2"/>
        <v>-3</v>
      </c>
      <c r="K13" s="45"/>
      <c r="L13" s="178">
        <f t="shared" si="3"/>
        <v>-265</v>
      </c>
      <c r="M13" s="45">
        <v>-269</v>
      </c>
      <c r="N13" s="45">
        <v>-258</v>
      </c>
      <c r="O13" s="45">
        <v>-261</v>
      </c>
      <c r="P13" s="45">
        <v>-1039</v>
      </c>
      <c r="Q13" s="178">
        <v>-262</v>
      </c>
      <c r="R13" s="45">
        <v>-249</v>
      </c>
      <c r="S13" s="45">
        <v>-259</v>
      </c>
      <c r="T13" s="45">
        <v>-269</v>
      </c>
      <c r="U13" s="45">
        <v>-1144</v>
      </c>
      <c r="V13" s="45">
        <v>-256</v>
      </c>
      <c r="W13" s="45">
        <v>-283</v>
      </c>
      <c r="X13" s="45">
        <v>-229.3</v>
      </c>
      <c r="Y13" s="45">
        <v>-260</v>
      </c>
      <c r="Z13" s="45">
        <v>-294</v>
      </c>
      <c r="AA13" s="45">
        <v>-1106</v>
      </c>
      <c r="AB13" s="45">
        <v>-332</v>
      </c>
      <c r="AC13" s="45">
        <v>-264</v>
      </c>
      <c r="AD13" s="45">
        <v>-271</v>
      </c>
      <c r="AE13" s="45">
        <v>-239</v>
      </c>
      <c r="AF13" s="3"/>
      <c r="AR13" s="3"/>
      <c r="AS13" s="3"/>
    </row>
    <row r="14" spans="2:45" ht="12.75">
      <c r="B14" s="38" t="s">
        <v>78</v>
      </c>
      <c r="C14" s="178">
        <v>-1828</v>
      </c>
      <c r="D14" s="271">
        <v>-1865</v>
      </c>
      <c r="E14" s="178">
        <v>-509</v>
      </c>
      <c r="F14" s="271">
        <v>-564</v>
      </c>
      <c r="G14" s="110">
        <f t="shared" si="0"/>
        <v>-0.019839142091152815</v>
      </c>
      <c r="H14" s="45">
        <f t="shared" si="4"/>
        <v>37</v>
      </c>
      <c r="I14" s="110">
        <f t="shared" si="1"/>
        <v>-0.0975177304964539</v>
      </c>
      <c r="J14" s="45">
        <f t="shared" si="2"/>
        <v>55</v>
      </c>
      <c r="K14" s="45"/>
      <c r="L14" s="178">
        <f t="shared" si="3"/>
        <v>-509</v>
      </c>
      <c r="M14" s="45">
        <v>-470</v>
      </c>
      <c r="N14" s="45">
        <v>-441</v>
      </c>
      <c r="O14" s="45">
        <v>-408</v>
      </c>
      <c r="P14" s="45">
        <v>-1865</v>
      </c>
      <c r="Q14" s="178">
        <v>-564</v>
      </c>
      <c r="R14" s="45">
        <v>-463</v>
      </c>
      <c r="S14" s="45">
        <v>-445</v>
      </c>
      <c r="T14" s="45">
        <v>-392</v>
      </c>
      <c r="U14" s="45">
        <v>-1749</v>
      </c>
      <c r="V14" s="45">
        <v>-542</v>
      </c>
      <c r="W14" s="45">
        <v>-426</v>
      </c>
      <c r="X14" s="45">
        <v>-408</v>
      </c>
      <c r="Y14" s="45">
        <v>-358</v>
      </c>
      <c r="Z14" s="45">
        <v>-361</v>
      </c>
      <c r="AA14" s="45">
        <v>-1412</v>
      </c>
      <c r="AB14" s="45">
        <v>-488</v>
      </c>
      <c r="AC14" s="45">
        <v>-375</v>
      </c>
      <c r="AD14" s="45">
        <v>-313</v>
      </c>
      <c r="AE14" s="45">
        <v>-236</v>
      </c>
      <c r="AR14" s="3"/>
      <c r="AS14" s="3"/>
    </row>
    <row r="15" spans="2:45" ht="12.75">
      <c r="B15" s="38" t="s">
        <v>79</v>
      </c>
      <c r="C15" s="178">
        <v>-782</v>
      </c>
      <c r="D15" s="271">
        <v>-819</v>
      </c>
      <c r="E15" s="178">
        <v>-80</v>
      </c>
      <c r="F15" s="271">
        <v>-112</v>
      </c>
      <c r="G15" s="110">
        <f t="shared" si="0"/>
        <v>-0.045177045177045176</v>
      </c>
      <c r="H15" s="45">
        <f t="shared" si="4"/>
        <v>37</v>
      </c>
      <c r="I15" s="110">
        <f t="shared" si="1"/>
        <v>-0.2857142857142857</v>
      </c>
      <c r="J15" s="45">
        <f t="shared" si="2"/>
        <v>32</v>
      </c>
      <c r="K15" s="45"/>
      <c r="L15" s="178">
        <f t="shared" si="3"/>
        <v>-80</v>
      </c>
      <c r="M15" s="45">
        <v>-103</v>
      </c>
      <c r="N15" s="45">
        <v>-46</v>
      </c>
      <c r="O15" s="45">
        <v>-553</v>
      </c>
      <c r="P15" s="45">
        <v>-819</v>
      </c>
      <c r="Q15" s="178">
        <v>-112</v>
      </c>
      <c r="R15" s="45">
        <v>-109</v>
      </c>
      <c r="S15" s="45">
        <v>-41</v>
      </c>
      <c r="T15" s="45">
        <v>-557</v>
      </c>
      <c r="U15" s="45">
        <v>-793</v>
      </c>
      <c r="V15" s="45">
        <v>-123</v>
      </c>
      <c r="W15" s="45">
        <v>-103</v>
      </c>
      <c r="X15" s="45">
        <v>-43</v>
      </c>
      <c r="Y15" s="45">
        <v>-524</v>
      </c>
      <c r="Z15" s="45">
        <v>-524</v>
      </c>
      <c r="AA15" s="45">
        <v>-765</v>
      </c>
      <c r="AB15" s="45">
        <v>-132</v>
      </c>
      <c r="AC15" s="45">
        <v>-128</v>
      </c>
      <c r="AD15" s="45">
        <v>-56</v>
      </c>
      <c r="AE15" s="45">
        <v>-448</v>
      </c>
      <c r="AR15" s="3"/>
      <c r="AS15" s="3"/>
    </row>
    <row r="16" spans="2:45" ht="12.75">
      <c r="B16" s="38" t="s">
        <v>80</v>
      </c>
      <c r="C16" s="178">
        <v>-442</v>
      </c>
      <c r="D16" s="271">
        <v>-564</v>
      </c>
      <c r="E16" s="178">
        <v>-231</v>
      </c>
      <c r="F16" s="271">
        <v>-235</v>
      </c>
      <c r="G16" s="110">
        <f t="shared" si="0"/>
        <v>-0.21631205673758866</v>
      </c>
      <c r="H16" s="45">
        <f t="shared" si="4"/>
        <v>122</v>
      </c>
      <c r="I16" s="110">
        <f t="shared" si="1"/>
        <v>-0.01702127659574468</v>
      </c>
      <c r="J16" s="45">
        <f t="shared" si="2"/>
        <v>4</v>
      </c>
      <c r="K16" s="45"/>
      <c r="L16" s="178">
        <f t="shared" si="3"/>
        <v>-231</v>
      </c>
      <c r="M16" s="45">
        <v>-194</v>
      </c>
      <c r="N16" s="45">
        <v>-265</v>
      </c>
      <c r="O16" s="45">
        <v>248</v>
      </c>
      <c r="P16" s="271">
        <v>-564</v>
      </c>
      <c r="Q16" s="178">
        <v>-235</v>
      </c>
      <c r="R16" s="45">
        <v>-327</v>
      </c>
      <c r="S16" s="45">
        <v>-114</v>
      </c>
      <c r="T16" s="45">
        <v>112</v>
      </c>
      <c r="U16" s="45">
        <v>-342</v>
      </c>
      <c r="V16" s="45">
        <v>-64</v>
      </c>
      <c r="W16" s="45">
        <v>-200</v>
      </c>
      <c r="X16" s="45">
        <v>-245</v>
      </c>
      <c r="Y16" s="45">
        <v>167</v>
      </c>
      <c r="Z16" s="45">
        <v>167</v>
      </c>
      <c r="AA16" s="45">
        <v>-332</v>
      </c>
      <c r="AB16" s="45">
        <v>-484</v>
      </c>
      <c r="AC16" s="45">
        <v>-68</v>
      </c>
      <c r="AD16" s="45">
        <v>-132</v>
      </c>
      <c r="AE16" s="45">
        <v>351</v>
      </c>
      <c r="AR16" s="3"/>
      <c r="AS16" s="3"/>
    </row>
    <row r="17" spans="2:45" ht="12.75">
      <c r="B17" s="38" t="s">
        <v>1</v>
      </c>
      <c r="C17" s="178">
        <v>1076</v>
      </c>
      <c r="D17" s="271">
        <v>962</v>
      </c>
      <c r="E17" s="178">
        <v>330</v>
      </c>
      <c r="F17" s="271">
        <v>275</v>
      </c>
      <c r="G17" s="110">
        <f t="shared" si="0"/>
        <v>0.11850311850311851</v>
      </c>
      <c r="H17" s="45">
        <f t="shared" si="4"/>
        <v>114</v>
      </c>
      <c r="I17" s="110">
        <f t="shared" si="1"/>
        <v>0.2</v>
      </c>
      <c r="J17" s="45">
        <f t="shared" si="2"/>
        <v>55</v>
      </c>
      <c r="K17" s="45"/>
      <c r="L17" s="178">
        <f t="shared" si="3"/>
        <v>330</v>
      </c>
      <c r="M17" s="45">
        <v>263</v>
      </c>
      <c r="N17" s="45">
        <v>246</v>
      </c>
      <c r="O17" s="45">
        <v>237</v>
      </c>
      <c r="P17" s="271">
        <v>962</v>
      </c>
      <c r="Q17" s="178">
        <v>275</v>
      </c>
      <c r="R17" s="45">
        <v>233</v>
      </c>
      <c r="S17" s="45">
        <v>240</v>
      </c>
      <c r="T17" s="45">
        <v>214</v>
      </c>
      <c r="U17" s="45">
        <v>992</v>
      </c>
      <c r="V17" s="45">
        <v>385</v>
      </c>
      <c r="W17" s="45">
        <v>219</v>
      </c>
      <c r="X17" s="45">
        <v>229</v>
      </c>
      <c r="Y17" s="45">
        <v>159</v>
      </c>
      <c r="Z17" s="45">
        <v>159</v>
      </c>
      <c r="AA17" s="45">
        <v>868</v>
      </c>
      <c r="AB17" s="45">
        <v>342</v>
      </c>
      <c r="AC17" s="45">
        <v>202</v>
      </c>
      <c r="AD17" s="45">
        <v>161</v>
      </c>
      <c r="AE17" s="45">
        <v>163</v>
      </c>
      <c r="AF17" s="3"/>
      <c r="AR17" s="3"/>
      <c r="AS17" s="3"/>
    </row>
    <row r="18" spans="2:45" ht="12.75" customHeight="1">
      <c r="B18" s="39" t="s">
        <v>216</v>
      </c>
      <c r="C18" s="178">
        <v>-659</v>
      </c>
      <c r="D18" s="271">
        <v>-463</v>
      </c>
      <c r="E18" s="178">
        <v>-371</v>
      </c>
      <c r="F18" s="271">
        <v>-374</v>
      </c>
      <c r="G18" s="110">
        <f t="shared" si="0"/>
        <v>0.42332613390928725</v>
      </c>
      <c r="H18" s="45">
        <f t="shared" si="4"/>
        <v>-196</v>
      </c>
      <c r="I18" s="110">
        <f t="shared" si="1"/>
        <v>-0.008021390374331552</v>
      </c>
      <c r="J18" s="45">
        <f t="shared" si="2"/>
        <v>3</v>
      </c>
      <c r="K18" s="45"/>
      <c r="L18" s="178">
        <f t="shared" si="3"/>
        <v>-371</v>
      </c>
      <c r="M18" s="45">
        <v>-42</v>
      </c>
      <c r="N18" s="45">
        <v>-251</v>
      </c>
      <c r="O18" s="45">
        <v>5</v>
      </c>
      <c r="P18" s="45">
        <v>-463</v>
      </c>
      <c r="Q18" s="178">
        <v>-374</v>
      </c>
      <c r="R18" s="45">
        <v>-26</v>
      </c>
      <c r="S18" s="45">
        <v>-60</v>
      </c>
      <c r="T18" s="45">
        <v>-4</v>
      </c>
      <c r="U18" s="45">
        <v>-833</v>
      </c>
      <c r="V18" s="45">
        <v>-797</v>
      </c>
      <c r="W18" s="45">
        <v>-13</v>
      </c>
      <c r="X18" s="45">
        <v>-25</v>
      </c>
      <c r="Y18" s="45">
        <v>2</v>
      </c>
      <c r="Z18" s="45">
        <v>2</v>
      </c>
      <c r="AA18" s="45">
        <v>-1155</v>
      </c>
      <c r="AB18" s="45">
        <v>-359</v>
      </c>
      <c r="AC18" s="45">
        <v>-38</v>
      </c>
      <c r="AD18" s="45">
        <v>-762</v>
      </c>
      <c r="AE18" s="45">
        <v>3</v>
      </c>
      <c r="AR18" s="3"/>
      <c r="AS18" s="3"/>
    </row>
    <row r="19" spans="2:45" ht="13.5" thickBot="1">
      <c r="B19" s="78" t="s">
        <v>81</v>
      </c>
      <c r="C19" s="79">
        <v>5504</v>
      </c>
      <c r="D19" s="81">
        <v>7115</v>
      </c>
      <c r="E19" s="79">
        <v>1575</v>
      </c>
      <c r="F19" s="81">
        <v>1347</v>
      </c>
      <c r="G19" s="272">
        <f t="shared" si="0"/>
        <v>-0.2264230498945889</v>
      </c>
      <c r="H19" s="81">
        <f t="shared" si="4"/>
        <v>-1611</v>
      </c>
      <c r="I19" s="272">
        <f t="shared" si="1"/>
        <v>0.16926503340757237</v>
      </c>
      <c r="J19" s="81">
        <f t="shared" si="2"/>
        <v>228</v>
      </c>
      <c r="K19" s="82"/>
      <c r="L19" s="79">
        <f t="shared" si="3"/>
        <v>1575</v>
      </c>
      <c r="M19" s="81">
        <v>803</v>
      </c>
      <c r="N19" s="81">
        <v>961</v>
      </c>
      <c r="O19" s="81">
        <v>2165</v>
      </c>
      <c r="P19" s="81">
        <v>7115</v>
      </c>
      <c r="Q19" s="79">
        <v>1347</v>
      </c>
      <c r="R19" s="81">
        <v>1469</v>
      </c>
      <c r="S19" s="81">
        <v>1626</v>
      </c>
      <c r="T19" s="81">
        <v>2674</v>
      </c>
      <c r="U19" s="81">
        <v>6579</v>
      </c>
      <c r="V19" s="81">
        <v>1323</v>
      </c>
      <c r="W19" s="81">
        <v>1079</v>
      </c>
      <c r="X19" s="81">
        <v>1408</v>
      </c>
      <c r="Y19" s="81">
        <v>2769</v>
      </c>
      <c r="Z19" s="81">
        <v>2769</v>
      </c>
      <c r="AA19" s="81">
        <v>5974</v>
      </c>
      <c r="AB19" s="81">
        <v>1705</v>
      </c>
      <c r="AC19" s="81">
        <v>1138</v>
      </c>
      <c r="AD19" s="81">
        <v>737</v>
      </c>
      <c r="AE19" s="81">
        <v>2393</v>
      </c>
      <c r="AF19" s="3"/>
      <c r="AR19" s="3"/>
      <c r="AS19" s="3"/>
    </row>
    <row r="20" spans="2:45" ht="12.75">
      <c r="B20" s="36" t="s">
        <v>21</v>
      </c>
      <c r="C20" s="41">
        <v>-3056</v>
      </c>
      <c r="D20" s="45">
        <v>-2720</v>
      </c>
      <c r="E20" s="41">
        <v>-943</v>
      </c>
      <c r="F20" s="45">
        <v>-751</v>
      </c>
      <c r="G20" s="110">
        <f t="shared" si="0"/>
        <v>0.12352941176470589</v>
      </c>
      <c r="H20" s="45">
        <f t="shared" si="4"/>
        <v>-336</v>
      </c>
      <c r="I20" s="110">
        <f t="shared" si="1"/>
        <v>0.255659121171771</v>
      </c>
      <c r="J20" s="45">
        <f t="shared" si="2"/>
        <v>-192</v>
      </c>
      <c r="K20" s="45"/>
      <c r="L20" s="41">
        <f t="shared" si="3"/>
        <v>-943</v>
      </c>
      <c r="M20" s="45">
        <v>-662</v>
      </c>
      <c r="N20" s="45">
        <v>-669</v>
      </c>
      <c r="O20" s="45">
        <v>-782</v>
      </c>
      <c r="P20" s="45">
        <v>-2720</v>
      </c>
      <c r="Q20" s="41">
        <v>-751</v>
      </c>
      <c r="R20" s="45">
        <v>-653</v>
      </c>
      <c r="S20" s="45">
        <v>-657</v>
      </c>
      <c r="T20" s="45">
        <v>-669</v>
      </c>
      <c r="U20" s="45">
        <v>-2669</v>
      </c>
      <c r="V20" s="45">
        <v>-673</v>
      </c>
      <c r="W20" s="45">
        <v>-661</v>
      </c>
      <c r="X20" s="45">
        <v>-640</v>
      </c>
      <c r="Y20" s="45">
        <v>-695</v>
      </c>
      <c r="Z20" s="45">
        <v>-695</v>
      </c>
      <c r="AA20" s="45">
        <v>-2614</v>
      </c>
      <c r="AB20" s="45">
        <v>-658</v>
      </c>
      <c r="AC20" s="45">
        <v>-619</v>
      </c>
      <c r="AD20" s="45">
        <v>-665</v>
      </c>
      <c r="AE20" s="45">
        <v>-672</v>
      </c>
      <c r="AR20" s="3"/>
      <c r="AS20" s="3"/>
    </row>
    <row r="21" spans="2:45" ht="13.5" thickBot="1">
      <c r="B21" s="78" t="s">
        <v>82</v>
      </c>
      <c r="C21" s="79">
        <v>2448</v>
      </c>
      <c r="D21" s="81">
        <v>4395</v>
      </c>
      <c r="E21" s="79">
        <v>632</v>
      </c>
      <c r="F21" s="81">
        <v>596</v>
      </c>
      <c r="G21" s="272">
        <f t="shared" si="0"/>
        <v>-0.44300341296928325</v>
      </c>
      <c r="H21" s="81">
        <f t="shared" si="4"/>
        <v>-1947</v>
      </c>
      <c r="I21" s="272">
        <f t="shared" si="1"/>
        <v>0.06040268456375839</v>
      </c>
      <c r="J21" s="81">
        <f t="shared" si="2"/>
        <v>36</v>
      </c>
      <c r="K21" s="82"/>
      <c r="L21" s="79">
        <f t="shared" si="3"/>
        <v>632</v>
      </c>
      <c r="M21" s="81">
        <v>141</v>
      </c>
      <c r="N21" s="81">
        <v>292</v>
      </c>
      <c r="O21" s="81">
        <v>1383</v>
      </c>
      <c r="P21" s="81">
        <v>4395</v>
      </c>
      <c r="Q21" s="79">
        <v>596</v>
      </c>
      <c r="R21" s="81">
        <v>826</v>
      </c>
      <c r="S21" s="81">
        <v>969</v>
      </c>
      <c r="T21" s="81">
        <v>2005</v>
      </c>
      <c r="U21" s="81">
        <v>3910</v>
      </c>
      <c r="V21" s="81">
        <v>650</v>
      </c>
      <c r="W21" s="81">
        <v>418</v>
      </c>
      <c r="X21" s="81">
        <v>768</v>
      </c>
      <c r="Y21" s="81">
        <v>2074</v>
      </c>
      <c r="Z21" s="81">
        <v>2074</v>
      </c>
      <c r="AA21" s="81">
        <v>3360</v>
      </c>
      <c r="AB21" s="81">
        <v>1047</v>
      </c>
      <c r="AC21" s="81">
        <v>519</v>
      </c>
      <c r="AD21" s="81">
        <v>72</v>
      </c>
      <c r="AE21" s="81">
        <v>1721</v>
      </c>
      <c r="AF21" s="3"/>
      <c r="AR21" s="3"/>
      <c r="AS21" s="3"/>
    </row>
    <row r="22" spans="2:45" ht="12.75">
      <c r="B22" s="40" t="s">
        <v>6</v>
      </c>
      <c r="C22" s="41">
        <v>-54</v>
      </c>
      <c r="D22" s="45">
        <v>-4</v>
      </c>
      <c r="E22" s="41">
        <v>-17</v>
      </c>
      <c r="F22" s="45">
        <v>-14</v>
      </c>
      <c r="G22" s="110">
        <f t="shared" si="0"/>
        <v>12.5</v>
      </c>
      <c r="H22" s="45">
        <f t="shared" si="4"/>
        <v>-50</v>
      </c>
      <c r="I22" s="110">
        <f t="shared" si="1"/>
        <v>0.21428571428571427</v>
      </c>
      <c r="J22" s="45">
        <f t="shared" si="2"/>
        <v>-3</v>
      </c>
      <c r="K22" s="45"/>
      <c r="L22" s="41">
        <f t="shared" si="3"/>
        <v>-17</v>
      </c>
      <c r="M22" s="45">
        <v>-68</v>
      </c>
      <c r="N22" s="45">
        <v>16</v>
      </c>
      <c r="O22" s="45">
        <v>15</v>
      </c>
      <c r="P22" s="45">
        <v>-4</v>
      </c>
      <c r="Q22" s="41">
        <v>-14</v>
      </c>
      <c r="R22" s="45">
        <v>-41</v>
      </c>
      <c r="S22" s="45">
        <v>11</v>
      </c>
      <c r="T22" s="45">
        <v>40</v>
      </c>
      <c r="U22" s="45">
        <v>-16</v>
      </c>
      <c r="V22" s="45">
        <v>-47</v>
      </c>
      <c r="W22" s="45">
        <v>22</v>
      </c>
      <c r="X22" s="45">
        <v>-10</v>
      </c>
      <c r="Y22" s="45">
        <v>19</v>
      </c>
      <c r="Z22" s="45">
        <v>19</v>
      </c>
      <c r="AA22" s="45">
        <v>-76</v>
      </c>
      <c r="AB22" s="45">
        <v>-63</v>
      </c>
      <c r="AC22" s="45">
        <v>7</v>
      </c>
      <c r="AD22" s="45">
        <v>-67</v>
      </c>
      <c r="AE22" s="45">
        <v>48</v>
      </c>
      <c r="AR22" s="3"/>
      <c r="AS22" s="3"/>
    </row>
    <row r="23" spans="2:45" ht="12.75" customHeight="1">
      <c r="B23" s="39" t="s">
        <v>217</v>
      </c>
      <c r="C23" s="41">
        <v>-235</v>
      </c>
      <c r="D23" s="45">
        <v>111</v>
      </c>
      <c r="E23" s="41">
        <v>-270</v>
      </c>
      <c r="F23" s="45">
        <v>34</v>
      </c>
      <c r="G23" s="110">
        <f t="shared" si="0"/>
        <v>-3.1171171171171173</v>
      </c>
      <c r="H23" s="47">
        <f t="shared" si="4"/>
        <v>-346</v>
      </c>
      <c r="I23" s="110">
        <f t="shared" si="1"/>
        <v>-8.941176470588236</v>
      </c>
      <c r="J23" s="47">
        <f t="shared" si="2"/>
        <v>-304</v>
      </c>
      <c r="K23" s="47"/>
      <c r="L23" s="41">
        <f t="shared" si="3"/>
        <v>-270</v>
      </c>
      <c r="M23" s="45">
        <v>9</v>
      </c>
      <c r="N23" s="45">
        <v>14</v>
      </c>
      <c r="O23" s="45">
        <v>12</v>
      </c>
      <c r="P23" s="45">
        <v>111</v>
      </c>
      <c r="Q23" s="41">
        <v>34</v>
      </c>
      <c r="R23" s="45">
        <v>15</v>
      </c>
      <c r="S23" s="45">
        <v>27</v>
      </c>
      <c r="T23" s="45">
        <v>35</v>
      </c>
      <c r="U23" s="45">
        <v>28</v>
      </c>
      <c r="V23" s="45">
        <v>7</v>
      </c>
      <c r="W23" s="45">
        <v>13</v>
      </c>
      <c r="X23" s="45">
        <v>-4</v>
      </c>
      <c r="Y23" s="45">
        <v>12</v>
      </c>
      <c r="Z23" s="45">
        <v>12</v>
      </c>
      <c r="AA23" s="45">
        <v>-74</v>
      </c>
      <c r="AB23" s="45">
        <v>-14</v>
      </c>
      <c r="AC23" s="45">
        <v>-19</v>
      </c>
      <c r="AD23" s="45">
        <v>-41</v>
      </c>
      <c r="AE23" s="45" t="s">
        <v>262</v>
      </c>
      <c r="AF23" s="3"/>
      <c r="AR23" s="3"/>
      <c r="AS23" s="3"/>
    </row>
    <row r="24" spans="2:45" ht="13.5" thickBot="1">
      <c r="B24" s="78" t="s">
        <v>83</v>
      </c>
      <c r="C24" s="79">
        <v>2159</v>
      </c>
      <c r="D24" s="81">
        <v>4502</v>
      </c>
      <c r="E24" s="79">
        <v>345</v>
      </c>
      <c r="F24" s="81">
        <v>616</v>
      </c>
      <c r="G24" s="272">
        <f t="shared" si="0"/>
        <v>-0.5204353620613061</v>
      </c>
      <c r="H24" s="81">
        <f t="shared" si="4"/>
        <v>-2343</v>
      </c>
      <c r="I24" s="272">
        <f t="shared" si="1"/>
        <v>-0.43993506493506496</v>
      </c>
      <c r="J24" s="81">
        <f t="shared" si="2"/>
        <v>-271</v>
      </c>
      <c r="K24" s="82"/>
      <c r="L24" s="79">
        <f t="shared" si="3"/>
        <v>345</v>
      </c>
      <c r="M24" s="81">
        <v>82</v>
      </c>
      <c r="N24" s="81">
        <v>322</v>
      </c>
      <c r="O24" s="81">
        <v>1410</v>
      </c>
      <c r="P24" s="81">
        <v>4502</v>
      </c>
      <c r="Q24" s="79">
        <v>616</v>
      </c>
      <c r="R24" s="81">
        <v>800</v>
      </c>
      <c r="S24" s="81">
        <v>1007</v>
      </c>
      <c r="T24" s="81">
        <v>2080</v>
      </c>
      <c r="U24" s="81">
        <v>3922</v>
      </c>
      <c r="V24" s="81">
        <v>610</v>
      </c>
      <c r="W24" s="81">
        <v>453</v>
      </c>
      <c r="X24" s="81">
        <v>754</v>
      </c>
      <c r="Y24" s="81">
        <v>2105</v>
      </c>
      <c r="Z24" s="81">
        <v>2105</v>
      </c>
      <c r="AA24" s="81">
        <v>3210</v>
      </c>
      <c r="AB24" s="81">
        <v>970</v>
      </c>
      <c r="AC24" s="81">
        <v>507</v>
      </c>
      <c r="AD24" s="81">
        <v>-36</v>
      </c>
      <c r="AE24" s="81">
        <v>1769</v>
      </c>
      <c r="AR24" s="3"/>
      <c r="AS24" s="3"/>
    </row>
    <row r="25" spans="2:45" ht="12.75">
      <c r="B25" s="36" t="s">
        <v>8</v>
      </c>
      <c r="C25" s="41">
        <v>-788</v>
      </c>
      <c r="D25" s="45">
        <v>-1293</v>
      </c>
      <c r="E25" s="41">
        <v>-315</v>
      </c>
      <c r="F25" s="45">
        <v>-228</v>
      </c>
      <c r="G25" s="110">
        <f t="shared" si="0"/>
        <v>-0.3905645784996133</v>
      </c>
      <c r="H25" s="45">
        <f t="shared" si="4"/>
        <v>505</v>
      </c>
      <c r="I25" s="110">
        <f t="shared" si="1"/>
        <v>0.3815789473684211</v>
      </c>
      <c r="J25" s="45">
        <f t="shared" si="2"/>
        <v>-87</v>
      </c>
      <c r="K25" s="45"/>
      <c r="L25" s="41">
        <f t="shared" si="3"/>
        <v>-315</v>
      </c>
      <c r="M25" s="45">
        <v>-52</v>
      </c>
      <c r="N25" s="45">
        <v>-74</v>
      </c>
      <c r="O25" s="45">
        <v>-347</v>
      </c>
      <c r="P25" s="45">
        <v>-1293</v>
      </c>
      <c r="Q25" s="41">
        <v>-228</v>
      </c>
      <c r="R25" s="45">
        <v>-248</v>
      </c>
      <c r="S25" s="45">
        <v>-303</v>
      </c>
      <c r="T25" s="45">
        <v>-514</v>
      </c>
      <c r="U25" s="45">
        <v>-1001</v>
      </c>
      <c r="V25" s="45">
        <v>-153</v>
      </c>
      <c r="W25" s="45">
        <v>-86</v>
      </c>
      <c r="X25" s="45">
        <v>-255</v>
      </c>
      <c r="Y25" s="45">
        <v>-506</v>
      </c>
      <c r="Z25" s="45">
        <v>-506</v>
      </c>
      <c r="AA25" s="45">
        <v>-861</v>
      </c>
      <c r="AB25" s="45">
        <v>-249</v>
      </c>
      <c r="AC25" s="45">
        <v>-150</v>
      </c>
      <c r="AD25" s="45">
        <v>-79</v>
      </c>
      <c r="AE25" s="45">
        <v>-383</v>
      </c>
      <c r="AR25" s="3"/>
      <c r="AS25" s="3"/>
    </row>
    <row r="26" spans="2:45" ht="13.5" thickBot="1">
      <c r="B26" s="78" t="s">
        <v>7</v>
      </c>
      <c r="C26" s="79">
        <v>1371</v>
      </c>
      <c r="D26" s="81">
        <v>3209</v>
      </c>
      <c r="E26" s="79">
        <v>30</v>
      </c>
      <c r="F26" s="81">
        <v>388</v>
      </c>
      <c r="G26" s="272">
        <f t="shared" si="0"/>
        <v>-0.572764100966033</v>
      </c>
      <c r="H26" s="81">
        <f t="shared" si="4"/>
        <v>-1838</v>
      </c>
      <c r="I26" s="272">
        <f t="shared" si="1"/>
        <v>-0.9226804123711341</v>
      </c>
      <c r="J26" s="81">
        <f t="shared" si="2"/>
        <v>-358</v>
      </c>
      <c r="K26" s="82"/>
      <c r="L26" s="79">
        <f t="shared" si="3"/>
        <v>30</v>
      </c>
      <c r="M26" s="81">
        <v>30</v>
      </c>
      <c r="N26" s="81">
        <v>248</v>
      </c>
      <c r="O26" s="81">
        <v>1063</v>
      </c>
      <c r="P26" s="81">
        <v>3209</v>
      </c>
      <c r="Q26" s="79">
        <v>388</v>
      </c>
      <c r="R26" s="81">
        <v>552</v>
      </c>
      <c r="S26" s="81">
        <v>704</v>
      </c>
      <c r="T26" s="81">
        <v>1566</v>
      </c>
      <c r="U26" s="81">
        <v>2921</v>
      </c>
      <c r="V26" s="81">
        <v>457</v>
      </c>
      <c r="W26" s="81">
        <v>367</v>
      </c>
      <c r="X26" s="81">
        <v>499</v>
      </c>
      <c r="Y26" s="81">
        <v>1599</v>
      </c>
      <c r="Z26" s="81">
        <v>1599</v>
      </c>
      <c r="AA26" s="81">
        <v>2349</v>
      </c>
      <c r="AB26" s="81">
        <v>721</v>
      </c>
      <c r="AC26" s="81">
        <v>357</v>
      </c>
      <c r="AD26" s="81">
        <v>-115</v>
      </c>
      <c r="AE26" s="81">
        <v>1386</v>
      </c>
      <c r="AG26" s="3"/>
      <c r="AH26" s="3"/>
      <c r="AI26" s="3"/>
      <c r="AJ26" s="3"/>
      <c r="AK26" s="3"/>
      <c r="AL26" s="3"/>
      <c r="AM26" s="3"/>
      <c r="AN26" s="3"/>
      <c r="AO26" s="3"/>
      <c r="AQ26" s="3"/>
      <c r="AR26" s="3"/>
      <c r="AS26" s="3"/>
    </row>
    <row r="27" spans="2:45" ht="12.75">
      <c r="B27" s="84"/>
      <c r="C27" s="46"/>
      <c r="D27" s="46"/>
      <c r="E27" s="46"/>
      <c r="F27" s="195"/>
      <c r="G27" s="46"/>
      <c r="H27" s="46"/>
      <c r="I27" s="177"/>
      <c r="J27" s="82"/>
      <c r="K27" s="82"/>
      <c r="L27" s="82"/>
      <c r="M27" s="82"/>
      <c r="N27" s="82"/>
      <c r="O27" s="82"/>
      <c r="P27" s="82"/>
      <c r="Q27" s="46"/>
      <c r="R27" s="46"/>
      <c r="S27" s="46"/>
      <c r="T27" s="82"/>
      <c r="U27" s="82"/>
      <c r="V27" s="82"/>
      <c r="W27" s="82"/>
      <c r="X27" s="82"/>
      <c r="Y27" s="82"/>
      <c r="Z27" s="82"/>
      <c r="AA27" s="3"/>
      <c r="AG27" s="3"/>
      <c r="AH27" s="3"/>
      <c r="AI27" s="3"/>
      <c r="AJ27" s="3"/>
      <c r="AK27" s="3"/>
      <c r="AL27" s="3"/>
      <c r="AM27" s="3"/>
      <c r="AN27" s="3"/>
      <c r="AO27" s="3"/>
      <c r="AQ27" s="3"/>
      <c r="AR27" s="3"/>
      <c r="AS27" s="3"/>
    </row>
    <row r="28" spans="3:33" s="121" customFormat="1" ht="12.75">
      <c r="C28" s="46"/>
      <c r="D28" s="46"/>
      <c r="E28" s="46"/>
      <c r="F28" s="184"/>
      <c r="G28" s="46"/>
      <c r="H28" s="46"/>
      <c r="I28" s="46"/>
      <c r="J28" s="46"/>
      <c r="K28" s="46"/>
      <c r="L28" s="46"/>
      <c r="M28" s="46"/>
      <c r="N28" s="50"/>
      <c r="O28" s="50"/>
      <c r="P28" s="4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23" ht="46.5" customHeight="1">
      <c r="B29" s="176" t="s">
        <v>305</v>
      </c>
      <c r="C29" s="2"/>
      <c r="D29" s="184"/>
      <c r="E29" s="2"/>
      <c r="F29" s="184"/>
      <c r="G29" s="184"/>
      <c r="H29" s="184"/>
      <c r="W29" s="76"/>
    </row>
    <row r="30" spans="3:8" ht="12.75">
      <c r="C30" s="2"/>
      <c r="D30" s="190"/>
      <c r="E30" s="2"/>
      <c r="F30" s="184"/>
      <c r="G30" s="190"/>
      <c r="H30" s="190"/>
    </row>
    <row r="31" spans="2:8" ht="33.75">
      <c r="B31" s="176" t="s">
        <v>306</v>
      </c>
      <c r="C31" s="2"/>
      <c r="D31" s="2"/>
      <c r="E31" s="2"/>
      <c r="G31" s="2"/>
      <c r="H31" s="2"/>
    </row>
    <row r="32" spans="3:11" ht="12.75">
      <c r="C32" s="2"/>
      <c r="D32" s="190"/>
      <c r="E32" s="2"/>
      <c r="F32" s="2"/>
      <c r="G32" s="190"/>
      <c r="H32" s="190"/>
      <c r="I32" s="2"/>
      <c r="J32" s="2"/>
      <c r="K32" s="2"/>
    </row>
    <row r="33" spans="3:8" ht="12.75">
      <c r="C33" s="2"/>
      <c r="D33" s="190"/>
      <c r="E33" s="2"/>
      <c r="G33" s="190"/>
      <c r="H33" s="190"/>
    </row>
    <row r="34" spans="3:8" ht="12.75">
      <c r="C34" s="2"/>
      <c r="D34" s="190"/>
      <c r="E34" s="2"/>
      <c r="G34" s="190"/>
      <c r="H34" s="190"/>
    </row>
    <row r="35" spans="3:8" ht="12.75">
      <c r="C35" s="2"/>
      <c r="D35" s="190"/>
      <c r="E35" s="2"/>
      <c r="G35" s="190"/>
      <c r="H35" s="190"/>
    </row>
    <row r="36" spans="3:8" ht="12.75">
      <c r="C36" s="2"/>
      <c r="D36" s="190"/>
      <c r="E36" s="2"/>
      <c r="G36" s="190"/>
      <c r="H36" s="190"/>
    </row>
    <row r="37" spans="3:8" ht="12.75">
      <c r="C37" s="2"/>
      <c r="D37" s="190"/>
      <c r="E37" s="2"/>
      <c r="G37" s="190"/>
      <c r="H37" s="190"/>
    </row>
    <row r="38" spans="4:8" ht="12.75">
      <c r="D38" s="190"/>
      <c r="E38" s="2"/>
      <c r="G38" s="190"/>
      <c r="H38" s="190"/>
    </row>
    <row r="39" spans="4:8" ht="12.75">
      <c r="D39" s="190"/>
      <c r="E39" s="2"/>
      <c r="G39" s="190"/>
      <c r="H39" s="190"/>
    </row>
    <row r="40" spans="3:8" ht="12.75">
      <c r="C40" s="2"/>
      <c r="D40" s="184"/>
      <c r="E40" s="2"/>
      <c r="G40" s="184"/>
      <c r="H40" s="184"/>
    </row>
    <row r="41" spans="3:8" ht="12.75">
      <c r="C41" s="2"/>
      <c r="D41" s="190"/>
      <c r="E41" s="2"/>
      <c r="G41" s="190"/>
      <c r="H41" s="190"/>
    </row>
    <row r="42" spans="3:8" ht="12.75">
      <c r="C42" s="2"/>
      <c r="D42" s="2"/>
      <c r="G42" s="2"/>
      <c r="H42" s="2"/>
    </row>
    <row r="43" spans="3:8" ht="12.75">
      <c r="C43" s="2"/>
      <c r="D43" s="190"/>
      <c r="G43" s="190"/>
      <c r="H43" s="190"/>
    </row>
    <row r="44" spans="3:8" ht="12.75">
      <c r="C44" s="2"/>
      <c r="D44" s="190"/>
      <c r="G44" s="190"/>
      <c r="H44" s="190"/>
    </row>
    <row r="45" spans="3:8" ht="12.75">
      <c r="C45" s="2"/>
      <c r="D45" s="190"/>
      <c r="G45" s="190"/>
      <c r="H45" s="190"/>
    </row>
    <row r="46" spans="3:8" ht="12.75">
      <c r="C46" s="2"/>
      <c r="D46" s="190"/>
      <c r="G46" s="190"/>
      <c r="H46" s="190"/>
    </row>
    <row r="47" spans="4:8" ht="12.75">
      <c r="D47" s="190"/>
      <c r="G47" s="190"/>
      <c r="H47" s="190"/>
    </row>
    <row r="48" spans="4:8" ht="12.75">
      <c r="D48" s="190"/>
      <c r="G48" s="190"/>
      <c r="H48" s="190"/>
    </row>
    <row r="49" spans="4:8" ht="12.75">
      <c r="D49" s="190"/>
      <c r="G49" s="190"/>
      <c r="H49" s="190"/>
    </row>
    <row r="50" spans="4:8" ht="12.75">
      <c r="D50" s="190"/>
      <c r="G50" s="190"/>
      <c r="H50" s="190"/>
    </row>
    <row r="51" spans="4:8" ht="12.75">
      <c r="D51" s="190"/>
      <c r="G51" s="190"/>
      <c r="H51" s="190"/>
    </row>
    <row r="52" spans="4:8" ht="12.75">
      <c r="D52" s="190"/>
      <c r="G52" s="190"/>
      <c r="H52" s="190"/>
    </row>
    <row r="53" spans="4:22" ht="12.75">
      <c r="D53" s="190"/>
      <c r="G53" s="190"/>
      <c r="H53" s="190"/>
      <c r="V53" s="45"/>
    </row>
    <row r="54" spans="4:22" ht="12.75">
      <c r="D54" s="190"/>
      <c r="G54" s="190"/>
      <c r="H54" s="190"/>
      <c r="V54" s="45"/>
    </row>
    <row r="55" spans="4:8" ht="12.75">
      <c r="D55" s="190"/>
      <c r="G55" s="190"/>
      <c r="H55" s="190"/>
    </row>
    <row r="56" spans="4:8" ht="12.75">
      <c r="D56" s="190"/>
      <c r="G56" s="190"/>
      <c r="H56" s="190"/>
    </row>
    <row r="57" spans="4:8" ht="12.75">
      <c r="D57" s="190"/>
      <c r="G57" s="190"/>
      <c r="H57" s="190"/>
    </row>
    <row r="58" spans="4:8" ht="12.75">
      <c r="D58" s="190"/>
      <c r="G58" s="190"/>
      <c r="H58" s="190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212</v>
      </c>
    </row>
    <row r="2" spans="2:7" ht="15.75" customHeight="1">
      <c r="B2" s="72"/>
      <c r="C2" s="72"/>
      <c r="D2" s="72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83" t="s">
        <v>115</v>
      </c>
      <c r="C4" s="75" t="s">
        <v>289</v>
      </c>
      <c r="D4" s="75" t="s">
        <v>264</v>
      </c>
      <c r="E4" s="76" t="s">
        <v>85</v>
      </c>
      <c r="F4" s="76" t="s">
        <v>86</v>
      </c>
      <c r="G4" s="77"/>
      <c r="I4" s="68"/>
      <c r="N4" s="3"/>
      <c r="O4" s="3"/>
      <c r="P4" s="3"/>
      <c r="Q4" s="3"/>
      <c r="R4" s="3"/>
      <c r="S4" s="3"/>
    </row>
    <row r="5" spans="2:19" ht="12" customHeight="1">
      <c r="B5" s="71"/>
      <c r="C5" s="111" t="s">
        <v>215</v>
      </c>
      <c r="D5" s="111" t="s">
        <v>215</v>
      </c>
      <c r="E5" s="109" t="s">
        <v>84</v>
      </c>
      <c r="F5" s="109" t="s">
        <v>215</v>
      </c>
      <c r="G5" s="44"/>
      <c r="N5" s="3"/>
      <c r="O5" s="3"/>
      <c r="P5" s="3"/>
      <c r="Q5" s="3"/>
      <c r="R5" s="3"/>
      <c r="S5" s="3"/>
    </row>
    <row r="6" spans="2:19" ht="12" customHeight="1" thickBot="1">
      <c r="B6" s="112"/>
      <c r="C6" s="113"/>
      <c r="D6" s="113"/>
      <c r="E6" s="115"/>
      <c r="F6" s="115"/>
      <c r="G6" s="44"/>
      <c r="N6" s="3"/>
      <c r="O6" s="3"/>
      <c r="P6" s="3"/>
      <c r="Q6" s="3"/>
      <c r="R6" s="3"/>
      <c r="S6" s="3"/>
    </row>
    <row r="7" spans="2:7" ht="12.75">
      <c r="B7" s="84" t="s">
        <v>3</v>
      </c>
      <c r="C7" s="41"/>
      <c r="D7" s="41"/>
      <c r="E7" s="110">
        <f>_xlfn.IFERROR(C7/D7-1,"")</f>
      </c>
      <c r="F7" s="45"/>
      <c r="G7" s="45"/>
    </row>
    <row r="8" spans="2:8" ht="12.75">
      <c r="B8" s="38" t="s">
        <v>9</v>
      </c>
      <c r="C8" s="41">
        <v>40002</v>
      </c>
      <c r="D8" s="41">
        <v>34236</v>
      </c>
      <c r="E8" s="48">
        <f aca="true" t="shared" si="0" ref="E8:E49">_xlfn.IFERROR(C8/D8-1,"")</f>
        <v>0.16841920785138442</v>
      </c>
      <c r="F8" s="45">
        <f aca="true" t="shared" si="1" ref="F8:F49">C8-D8</f>
        <v>5766</v>
      </c>
      <c r="G8" s="45"/>
      <c r="H8" s="18"/>
    </row>
    <row r="9" spans="2:32" ht="12.75">
      <c r="B9" s="38" t="s">
        <v>10</v>
      </c>
      <c r="C9" s="41">
        <v>729</v>
      </c>
      <c r="D9" s="41">
        <v>1173</v>
      </c>
      <c r="E9" s="48">
        <f t="shared" si="0"/>
        <v>-0.3785166240409207</v>
      </c>
      <c r="F9" s="45">
        <f t="shared" si="1"/>
        <v>-444</v>
      </c>
      <c r="G9" s="82"/>
      <c r="N9" s="3"/>
      <c r="O9" s="3"/>
      <c r="P9" s="3"/>
      <c r="Q9" s="3"/>
      <c r="R9" s="3"/>
      <c r="S9" s="3"/>
      <c r="AF9" s="3"/>
    </row>
    <row r="10" spans="2:32" ht="12.75">
      <c r="B10" s="38" t="s">
        <v>87</v>
      </c>
      <c r="C10" s="41">
        <v>32</v>
      </c>
      <c r="D10" s="41">
        <v>94</v>
      </c>
      <c r="E10" s="48">
        <f>_xlfn.IFERROR(C10/D10-1,"")</f>
        <v>-0.6595744680851063</v>
      </c>
      <c r="F10" s="45">
        <f t="shared" si="1"/>
        <v>-62</v>
      </c>
      <c r="G10" s="45"/>
      <c r="AF10" s="3"/>
    </row>
    <row r="11" spans="2:32" ht="12.75">
      <c r="B11" s="38" t="s">
        <v>218</v>
      </c>
      <c r="C11" s="41">
        <v>1564</v>
      </c>
      <c r="D11" s="41">
        <v>1806</v>
      </c>
      <c r="E11" s="48">
        <f t="shared" si="0"/>
        <v>-0.1339977851605758</v>
      </c>
      <c r="F11" s="45">
        <f t="shared" si="1"/>
        <v>-242</v>
      </c>
      <c r="G11" s="45"/>
      <c r="H11" s="18"/>
      <c r="AF11" s="3"/>
    </row>
    <row r="12" spans="2:32" ht="12.75">
      <c r="B12" s="38" t="s">
        <v>90</v>
      </c>
      <c r="C12" s="41">
        <v>237</v>
      </c>
      <c r="D12" s="41">
        <v>226</v>
      </c>
      <c r="E12" s="48">
        <f t="shared" si="0"/>
        <v>0.04867256637168138</v>
      </c>
      <c r="F12" s="45">
        <f t="shared" si="1"/>
        <v>11</v>
      </c>
      <c r="G12" s="45"/>
      <c r="H12" s="3"/>
      <c r="AF12" s="3"/>
    </row>
    <row r="13" spans="2:32" ht="12.75">
      <c r="B13" s="38" t="s">
        <v>48</v>
      </c>
      <c r="C13" s="41">
        <v>1375</v>
      </c>
      <c r="D13" s="41">
        <v>1363</v>
      </c>
      <c r="E13" s="48">
        <f t="shared" si="0"/>
        <v>0.00880410858400582</v>
      </c>
      <c r="F13" s="45">
        <f t="shared" si="1"/>
        <v>12</v>
      </c>
      <c r="G13" s="45"/>
      <c r="H13" s="18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8" t="s">
        <v>88</v>
      </c>
      <c r="C14" s="79">
        <v>43939</v>
      </c>
      <c r="D14" s="79">
        <v>38898</v>
      </c>
      <c r="E14" s="80">
        <f t="shared" si="0"/>
        <v>0.1295953519461155</v>
      </c>
      <c r="F14" s="81">
        <f t="shared" si="1"/>
        <v>5041</v>
      </c>
      <c r="G14" s="45"/>
      <c r="H14" s="18"/>
      <c r="AE14" s="3"/>
      <c r="AF14" s="3"/>
    </row>
    <row r="15" spans="2:32" ht="12.75">
      <c r="B15" s="38" t="s">
        <v>17</v>
      </c>
      <c r="C15" s="41">
        <v>4042</v>
      </c>
      <c r="D15" s="41">
        <v>3364</v>
      </c>
      <c r="E15" s="48">
        <f t="shared" si="0"/>
        <v>0.20154577883472058</v>
      </c>
      <c r="F15" s="45">
        <f t="shared" si="1"/>
        <v>678</v>
      </c>
      <c r="G15" s="45"/>
      <c r="H15" s="18"/>
      <c r="AE15" s="3"/>
      <c r="AF15" s="3"/>
    </row>
    <row r="16" spans="2:32" ht="12.75">
      <c r="B16" s="38" t="s">
        <v>89</v>
      </c>
      <c r="C16" s="41">
        <v>5504</v>
      </c>
      <c r="D16" s="41">
        <v>5742</v>
      </c>
      <c r="E16" s="48">
        <f t="shared" si="0"/>
        <v>-0.04144897248345525</v>
      </c>
      <c r="F16" s="45">
        <f t="shared" si="1"/>
        <v>-238</v>
      </c>
      <c r="G16" s="45"/>
      <c r="H16" s="18"/>
      <c r="N16" s="3"/>
      <c r="O16" s="3"/>
      <c r="P16" s="3"/>
      <c r="Q16" s="3"/>
      <c r="R16" s="3"/>
      <c r="S16" s="3"/>
      <c r="AE16" s="3"/>
      <c r="AF16" s="3"/>
    </row>
    <row r="17" spans="2:32" ht="12.75">
      <c r="B17" s="38" t="s">
        <v>90</v>
      </c>
      <c r="C17" s="41">
        <v>2390</v>
      </c>
      <c r="D17" s="41">
        <v>1092</v>
      </c>
      <c r="E17" s="48">
        <f t="shared" si="0"/>
        <v>1.1886446886446889</v>
      </c>
      <c r="F17" s="45">
        <f t="shared" si="1"/>
        <v>1298</v>
      </c>
      <c r="G17" s="45"/>
      <c r="H17" s="18"/>
      <c r="AE17" s="3"/>
      <c r="AF17" s="3"/>
    </row>
    <row r="18" spans="2:32" ht="12.75">
      <c r="B18" s="38" t="s">
        <v>48</v>
      </c>
      <c r="C18" s="41">
        <v>259</v>
      </c>
      <c r="D18" s="41">
        <v>204</v>
      </c>
      <c r="E18" s="48">
        <f t="shared" si="0"/>
        <v>0.26960784313725483</v>
      </c>
      <c r="F18" s="45">
        <f t="shared" si="1"/>
        <v>55</v>
      </c>
      <c r="G18" s="82"/>
      <c r="N18" s="3"/>
      <c r="O18" s="3"/>
      <c r="P18" s="3"/>
      <c r="Q18" s="3"/>
      <c r="R18" s="3"/>
      <c r="S18" s="3"/>
      <c r="AE18" s="3"/>
      <c r="AF18" s="3"/>
    </row>
    <row r="19" spans="2:32" ht="12.75">
      <c r="B19" s="38" t="s">
        <v>12</v>
      </c>
      <c r="C19" s="41">
        <v>3037</v>
      </c>
      <c r="D19" s="41">
        <v>3925</v>
      </c>
      <c r="E19" s="48">
        <f t="shared" si="0"/>
        <v>-0.22624203821656053</v>
      </c>
      <c r="F19" s="45">
        <f t="shared" si="1"/>
        <v>-888</v>
      </c>
      <c r="G19" s="45"/>
      <c r="H19" s="18"/>
      <c r="AE19" s="3"/>
      <c r="AF19" s="3"/>
    </row>
    <row r="20" spans="2:32" ht="12.75">
      <c r="B20" s="38" t="s">
        <v>91</v>
      </c>
      <c r="C20" s="41">
        <v>14</v>
      </c>
      <c r="D20" s="41">
        <v>46</v>
      </c>
      <c r="E20" s="48">
        <f t="shared" si="0"/>
        <v>-0.6956521739130435</v>
      </c>
      <c r="F20" s="45">
        <f t="shared" si="1"/>
        <v>-32</v>
      </c>
      <c r="G20" s="82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8" t="s">
        <v>92</v>
      </c>
      <c r="C21" s="79">
        <v>15246</v>
      </c>
      <c r="D21" s="79">
        <v>14373</v>
      </c>
      <c r="E21" s="80">
        <f t="shared" si="0"/>
        <v>0.06073888541014405</v>
      </c>
      <c r="F21" s="81">
        <f t="shared" si="1"/>
        <v>873</v>
      </c>
      <c r="G21" s="45"/>
      <c r="H21" s="18"/>
      <c r="AE21" s="3"/>
      <c r="AF21" s="3"/>
    </row>
    <row r="22" spans="2:32" ht="12.75">
      <c r="B22" s="84" t="s">
        <v>236</v>
      </c>
      <c r="C22" s="85">
        <v>59185</v>
      </c>
      <c r="D22" s="85">
        <v>53271</v>
      </c>
      <c r="E22" s="86">
        <f>_xlfn.IFERROR(C22/D22-1,"")</f>
        <v>0.11101725141258845</v>
      </c>
      <c r="F22" s="82">
        <f>C22-D22</f>
        <v>5914</v>
      </c>
      <c r="G22" s="45"/>
      <c r="H22" s="18"/>
      <c r="N22" s="3"/>
      <c r="O22" s="3"/>
      <c r="P22" s="3"/>
      <c r="Q22" s="3"/>
      <c r="R22" s="3"/>
      <c r="S22" s="3"/>
      <c r="AE22" s="3"/>
      <c r="AF22" s="3"/>
    </row>
    <row r="23" spans="2:32" ht="12.75">
      <c r="B23" s="84"/>
      <c r="C23" s="41"/>
      <c r="D23" s="41"/>
      <c r="E23" s="48"/>
      <c r="F23" s="45"/>
      <c r="G23" s="45"/>
      <c r="H23" s="18"/>
      <c r="N23" s="3"/>
      <c r="O23" s="3"/>
      <c r="P23" s="3"/>
      <c r="Q23" s="3"/>
      <c r="R23" s="3"/>
      <c r="S23" s="3"/>
      <c r="AE23" s="3"/>
      <c r="AF23" s="3"/>
    </row>
    <row r="24" spans="2:32" ht="12.75">
      <c r="B24" s="84" t="s">
        <v>93</v>
      </c>
      <c r="C24" s="41"/>
      <c r="D24" s="41"/>
      <c r="E24" s="48">
        <f t="shared" si="0"/>
      </c>
      <c r="F24" s="45"/>
      <c r="G24" s="45"/>
      <c r="AE24" s="3"/>
      <c r="AF24" s="3"/>
    </row>
    <row r="25" spans="2:32" ht="12.75">
      <c r="B25" s="38" t="s">
        <v>94</v>
      </c>
      <c r="C25" s="41">
        <v>7518</v>
      </c>
      <c r="D25" s="41">
        <v>7518</v>
      </c>
      <c r="E25" s="48">
        <f t="shared" si="0"/>
        <v>0</v>
      </c>
      <c r="F25" s="45">
        <f t="shared" si="1"/>
        <v>0</v>
      </c>
      <c r="G25" s="82"/>
      <c r="H25" s="18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38" t="s">
        <v>213</v>
      </c>
      <c r="C26" s="41">
        <v>739</v>
      </c>
      <c r="D26" s="41">
        <v>73</v>
      </c>
      <c r="E26" s="48">
        <f>_xlfn.IFERROR(C26/D26-1,"")</f>
        <v>9.123287671232877</v>
      </c>
      <c r="F26" s="45">
        <f>C26-D26</f>
        <v>666</v>
      </c>
      <c r="G26" s="50"/>
    </row>
    <row r="27" spans="2:7" ht="12.75">
      <c r="B27" s="38" t="s">
        <v>95</v>
      </c>
      <c r="C27" s="41">
        <v>-246</v>
      </c>
      <c r="D27" s="41">
        <v>-203</v>
      </c>
      <c r="E27" s="48">
        <f>_xlfn.IFERROR(C27/D27-1,"")</f>
        <v>0.21182266009852224</v>
      </c>
      <c r="F27" s="45">
        <f>C27-D27</f>
        <v>-43</v>
      </c>
      <c r="G27" s="50"/>
    </row>
    <row r="28" spans="2:8" ht="12.75">
      <c r="B28" s="38" t="s">
        <v>27</v>
      </c>
      <c r="C28" s="41">
        <v>30097</v>
      </c>
      <c r="D28" s="41">
        <v>29246</v>
      </c>
      <c r="E28" s="48">
        <f t="shared" si="0"/>
        <v>0.029097996307187346</v>
      </c>
      <c r="F28" s="45">
        <f t="shared" si="1"/>
        <v>851</v>
      </c>
      <c r="G28" s="45"/>
      <c r="H28" s="18"/>
    </row>
    <row r="29" spans="2:8" ht="12.75">
      <c r="B29" s="38" t="s">
        <v>96</v>
      </c>
      <c r="C29" s="41">
        <v>38108</v>
      </c>
      <c r="D29" s="41">
        <v>36634</v>
      </c>
      <c r="E29" s="48">
        <f t="shared" si="0"/>
        <v>0.040235846481410764</v>
      </c>
      <c r="F29" s="45">
        <f t="shared" si="1"/>
        <v>1474</v>
      </c>
      <c r="G29" s="47"/>
      <c r="H29" s="3"/>
    </row>
    <row r="30" spans="2:6" ht="12.75">
      <c r="B30" s="38" t="s">
        <v>97</v>
      </c>
      <c r="C30" s="41">
        <v>-1</v>
      </c>
      <c r="D30" s="41">
        <v>-2</v>
      </c>
      <c r="E30" s="48">
        <f t="shared" si="0"/>
        <v>-0.5</v>
      </c>
      <c r="F30" s="45">
        <f t="shared" si="1"/>
        <v>1</v>
      </c>
    </row>
    <row r="31" spans="2:8" ht="13.5" thickBot="1">
      <c r="B31" s="78" t="s">
        <v>235</v>
      </c>
      <c r="C31" s="79">
        <v>38107</v>
      </c>
      <c r="D31" s="79">
        <v>36632</v>
      </c>
      <c r="E31" s="80">
        <f t="shared" si="0"/>
        <v>0.04026534177768082</v>
      </c>
      <c r="F31" s="81">
        <f t="shared" si="1"/>
        <v>1475</v>
      </c>
      <c r="H31" s="18"/>
    </row>
    <row r="32" spans="2:8" ht="12.75">
      <c r="B32" s="38" t="s">
        <v>98</v>
      </c>
      <c r="C32" s="41">
        <v>3507</v>
      </c>
      <c r="D32" s="41">
        <v>1178</v>
      </c>
      <c r="E32" s="48">
        <f t="shared" si="0"/>
        <v>1.9770797962648556</v>
      </c>
      <c r="F32" s="45">
        <f t="shared" si="1"/>
        <v>2329</v>
      </c>
      <c r="H32" s="18"/>
    </row>
    <row r="33" spans="2:6" ht="12.75">
      <c r="B33" s="38" t="s">
        <v>90</v>
      </c>
      <c r="C33" s="41">
        <v>20</v>
      </c>
      <c r="D33" s="41">
        <v>105</v>
      </c>
      <c r="E33" s="48">
        <f t="shared" si="0"/>
        <v>-0.8095238095238095</v>
      </c>
      <c r="F33" s="45">
        <f>C33-D33</f>
        <v>-85</v>
      </c>
    </row>
    <row r="34" spans="2:6" ht="12.75">
      <c r="B34" s="38" t="s">
        <v>35</v>
      </c>
      <c r="C34" s="41">
        <v>890</v>
      </c>
      <c r="D34" s="41">
        <v>808</v>
      </c>
      <c r="E34" s="48">
        <f t="shared" si="0"/>
        <v>0.10148514851485158</v>
      </c>
      <c r="F34" s="45">
        <f t="shared" si="1"/>
        <v>82</v>
      </c>
    </row>
    <row r="35" spans="2:8" ht="12.75">
      <c r="B35" s="38" t="s">
        <v>99</v>
      </c>
      <c r="C35" s="41">
        <v>2355</v>
      </c>
      <c r="D35" s="41">
        <v>1917</v>
      </c>
      <c r="E35" s="48">
        <f t="shared" si="0"/>
        <v>0.22848200312989042</v>
      </c>
      <c r="F35" s="45">
        <f t="shared" si="1"/>
        <v>438</v>
      </c>
      <c r="H35" s="18"/>
    </row>
    <row r="36" spans="2:6" ht="12.75">
      <c r="B36" s="38" t="s">
        <v>100</v>
      </c>
      <c r="C36" s="41">
        <v>279</v>
      </c>
      <c r="D36" s="41">
        <v>197</v>
      </c>
      <c r="E36" s="48">
        <f t="shared" si="0"/>
        <v>0.41624365482233494</v>
      </c>
      <c r="F36" s="45">
        <f t="shared" si="1"/>
        <v>82</v>
      </c>
    </row>
    <row r="37" spans="2:6" ht="12.75">
      <c r="B37" s="38" t="s">
        <v>101</v>
      </c>
      <c r="C37" s="41">
        <v>705</v>
      </c>
      <c r="D37" s="41">
        <v>720</v>
      </c>
      <c r="E37" s="48">
        <f t="shared" si="0"/>
        <v>-0.02083333333333337</v>
      </c>
      <c r="F37" s="45">
        <f t="shared" si="1"/>
        <v>-15</v>
      </c>
    </row>
    <row r="38" spans="2:8" ht="12.75">
      <c r="B38" s="38" t="s">
        <v>36</v>
      </c>
      <c r="C38" s="41">
        <v>2383</v>
      </c>
      <c r="D38" s="41">
        <v>2066</v>
      </c>
      <c r="E38" s="48">
        <f t="shared" si="0"/>
        <v>0.15343659244917718</v>
      </c>
      <c r="F38" s="45">
        <f t="shared" si="1"/>
        <v>317</v>
      </c>
      <c r="H38" s="18"/>
    </row>
    <row r="39" spans="2:6" ht="12.75">
      <c r="B39" s="38" t="s">
        <v>102</v>
      </c>
      <c r="C39" s="41">
        <v>239</v>
      </c>
      <c r="D39" s="41">
        <v>264</v>
      </c>
      <c r="E39" s="48">
        <f t="shared" si="0"/>
        <v>-0.09469696969696972</v>
      </c>
      <c r="F39" s="45">
        <f t="shared" si="1"/>
        <v>-25</v>
      </c>
    </row>
    <row r="40" spans="2:8" ht="13.5" thickBot="1">
      <c r="B40" s="78" t="s">
        <v>11</v>
      </c>
      <c r="C40" s="79">
        <v>10378</v>
      </c>
      <c r="D40" s="79">
        <v>7255</v>
      </c>
      <c r="E40" s="80">
        <f t="shared" si="0"/>
        <v>0.43046175051688484</v>
      </c>
      <c r="F40" s="81">
        <f t="shared" si="1"/>
        <v>3123</v>
      </c>
      <c r="H40" s="18"/>
    </row>
    <row r="41" spans="2:6" ht="12.75">
      <c r="B41" s="38" t="s">
        <v>98</v>
      </c>
      <c r="C41" s="41">
        <v>3245</v>
      </c>
      <c r="D41" s="41">
        <v>2524</v>
      </c>
      <c r="E41" s="48">
        <f t="shared" si="0"/>
        <v>0.28565768621236143</v>
      </c>
      <c r="F41" s="45">
        <f t="shared" si="1"/>
        <v>721</v>
      </c>
    </row>
    <row r="42" spans="2:8" ht="12.75">
      <c r="B42" s="38" t="s">
        <v>90</v>
      </c>
      <c r="C42" s="41">
        <v>1277</v>
      </c>
      <c r="D42" s="41">
        <v>1055</v>
      </c>
      <c r="E42" s="48">
        <f t="shared" si="0"/>
        <v>0.21042654028436014</v>
      </c>
      <c r="F42" s="45">
        <f t="shared" si="1"/>
        <v>222</v>
      </c>
      <c r="H42" s="18"/>
    </row>
    <row r="43" spans="2:8" ht="12.75">
      <c r="B43" s="38" t="s">
        <v>103</v>
      </c>
      <c r="C43" s="41">
        <v>3487</v>
      </c>
      <c r="D43" s="41">
        <v>3748</v>
      </c>
      <c r="E43" s="48">
        <f t="shared" si="0"/>
        <v>-0.06963713980789754</v>
      </c>
      <c r="F43" s="45">
        <f t="shared" si="1"/>
        <v>-261</v>
      </c>
      <c r="H43" s="18"/>
    </row>
    <row r="44" spans="2:6" ht="12.75">
      <c r="B44" s="38" t="s">
        <v>35</v>
      </c>
      <c r="C44" s="41">
        <v>398</v>
      </c>
      <c r="D44" s="41">
        <v>347</v>
      </c>
      <c r="E44" s="48">
        <f t="shared" si="0"/>
        <v>0.14697406340057628</v>
      </c>
      <c r="F44" s="45">
        <f t="shared" si="1"/>
        <v>51</v>
      </c>
    </row>
    <row r="45" spans="2:6" ht="12.75">
      <c r="B45" s="38" t="s">
        <v>99</v>
      </c>
      <c r="C45" s="41">
        <v>34</v>
      </c>
      <c r="D45" s="41">
        <v>91</v>
      </c>
      <c r="E45" s="48">
        <f t="shared" si="0"/>
        <v>-0.6263736263736264</v>
      </c>
      <c r="F45" s="45">
        <f t="shared" si="1"/>
        <v>-57</v>
      </c>
    </row>
    <row r="46" spans="2:6" ht="12.75">
      <c r="B46" s="38" t="s">
        <v>100</v>
      </c>
      <c r="C46" s="41">
        <v>728</v>
      </c>
      <c r="D46" s="41">
        <v>675</v>
      </c>
      <c r="E46" s="48">
        <f t="shared" si="0"/>
        <v>0.07851851851851843</v>
      </c>
      <c r="F46" s="45">
        <f t="shared" si="1"/>
        <v>53</v>
      </c>
    </row>
    <row r="47" spans="2:8" ht="12.75">
      <c r="B47" s="38" t="s">
        <v>102</v>
      </c>
      <c r="C47" s="41">
        <v>1531</v>
      </c>
      <c r="D47" s="41">
        <v>944</v>
      </c>
      <c r="E47" s="48">
        <f t="shared" si="0"/>
        <v>0.6218220338983051</v>
      </c>
      <c r="F47" s="45">
        <f>C47-D47</f>
        <v>587</v>
      </c>
      <c r="H47" s="18"/>
    </row>
    <row r="48" spans="2:8" ht="13.5" thickBot="1">
      <c r="B48" s="78" t="s">
        <v>23</v>
      </c>
      <c r="C48" s="79">
        <v>10700</v>
      </c>
      <c r="D48" s="79">
        <v>9384</v>
      </c>
      <c r="E48" s="80">
        <f t="shared" si="0"/>
        <v>0.1402387041773232</v>
      </c>
      <c r="F48" s="81">
        <f t="shared" si="1"/>
        <v>1316</v>
      </c>
      <c r="H48" s="18"/>
    </row>
    <row r="49" spans="2:8" ht="12.75">
      <c r="B49" s="84" t="s">
        <v>237</v>
      </c>
      <c r="C49" s="85">
        <v>21078</v>
      </c>
      <c r="D49" s="85">
        <v>16639</v>
      </c>
      <c r="E49" s="86">
        <f t="shared" si="0"/>
        <v>0.2667828595468478</v>
      </c>
      <c r="F49" s="82">
        <f t="shared" si="1"/>
        <v>4439</v>
      </c>
      <c r="H49" s="18"/>
    </row>
    <row r="50" spans="2:8" ht="12.75">
      <c r="B50" s="84" t="s">
        <v>238</v>
      </c>
      <c r="C50" s="85">
        <v>59185</v>
      </c>
      <c r="D50" s="85">
        <v>53271</v>
      </c>
      <c r="E50" s="86">
        <f>_xlfn.IFERROR(C50/D50-1,"")</f>
        <v>0.11101725141258845</v>
      </c>
      <c r="F50" s="82">
        <f>C50-D50</f>
        <v>5914</v>
      </c>
      <c r="H50" s="18"/>
    </row>
    <row r="51" spans="2:8" ht="12.75" customHeight="1">
      <c r="B51" s="31"/>
      <c r="C51" s="141"/>
      <c r="D51" s="2"/>
      <c r="H51" s="18"/>
    </row>
    <row r="52" spans="2:6" s="121" customFormat="1" ht="12.75" customHeight="1">
      <c r="B52" s="273" t="s">
        <v>297</v>
      </c>
      <c r="C52" s="171"/>
      <c r="D52" s="171"/>
      <c r="E52" s="171"/>
      <c r="F52" s="171"/>
    </row>
    <row r="53" spans="2:4" ht="12.75" customHeight="1">
      <c r="B53" s="31"/>
      <c r="C53" s="2"/>
      <c r="D53" s="2"/>
    </row>
    <row r="54" spans="2:4" ht="12.75" customHeight="1">
      <c r="B54" s="31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8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1.57421875" style="1" customWidth="1"/>
    <col min="3" max="8" width="20.7109375" style="1" customWidth="1"/>
    <col min="9" max="9" width="20.7109375" style="2" customWidth="1"/>
    <col min="10" max="10" width="17.7109375" style="1" customWidth="1"/>
    <col min="11" max="11" width="23.57421875" style="1" customWidth="1"/>
    <col min="12" max="13" width="20.7109375" style="1" customWidth="1"/>
    <col min="14" max="18" width="17.7109375" style="1" customWidth="1"/>
    <col min="19" max="23" width="17.7109375" style="1" hidden="1" customWidth="1"/>
    <col min="24" max="16384" width="9.140625" style="1" customWidth="1"/>
  </cols>
  <sheetData>
    <row r="1" spans="2:17" ht="23.25" customHeight="1">
      <c r="B1" s="33" t="s">
        <v>212</v>
      </c>
      <c r="C1" s="68"/>
      <c r="D1" s="68"/>
      <c r="E1" s="68"/>
      <c r="F1" s="68"/>
      <c r="J1" s="2"/>
      <c r="K1" s="2"/>
      <c r="L1" s="68"/>
      <c r="N1" s="3"/>
      <c r="O1" s="3"/>
      <c r="P1" s="2"/>
      <c r="Q1" s="2"/>
    </row>
    <row r="2" spans="2:17" ht="15.75" customHeight="1">
      <c r="B2" s="72"/>
      <c r="C2" s="72"/>
      <c r="D2" s="72"/>
      <c r="E2" s="72"/>
      <c r="F2" s="72"/>
      <c r="G2" s="35"/>
      <c r="H2" s="35"/>
      <c r="I2" s="35"/>
      <c r="J2" s="35"/>
      <c r="K2" s="2"/>
      <c r="L2" s="35"/>
      <c r="M2" s="35"/>
      <c r="N2" s="3"/>
      <c r="O2" s="3"/>
      <c r="P2" s="2"/>
      <c r="Q2" s="2"/>
    </row>
    <row r="3" spans="2:17" ht="12.75"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3"/>
      <c r="O3" s="3"/>
      <c r="P3" s="2"/>
      <c r="Q3" s="2"/>
    </row>
    <row r="4" spans="2:17" ht="75.75" customHeight="1">
      <c r="B4" s="83" t="s">
        <v>114</v>
      </c>
      <c r="C4" s="75">
        <v>2019</v>
      </c>
      <c r="D4" s="120">
        <v>2018</v>
      </c>
      <c r="E4" s="75" t="s">
        <v>284</v>
      </c>
      <c r="F4" s="120" t="s">
        <v>243</v>
      </c>
      <c r="G4" s="76" t="s">
        <v>285</v>
      </c>
      <c r="H4" s="76" t="s">
        <v>286</v>
      </c>
      <c r="I4" s="76" t="s">
        <v>287</v>
      </c>
      <c r="J4" s="76" t="s">
        <v>288</v>
      </c>
      <c r="K4" s="2"/>
      <c r="L4" s="120" t="s">
        <v>277</v>
      </c>
      <c r="M4" s="120" t="s">
        <v>244</v>
      </c>
      <c r="N4" s="3"/>
      <c r="O4" s="3"/>
      <c r="P4" s="2"/>
      <c r="Q4" s="2"/>
    </row>
    <row r="5" spans="2:17" ht="12" customHeight="1">
      <c r="B5" s="71"/>
      <c r="C5" s="111" t="s">
        <v>215</v>
      </c>
      <c r="D5" s="109" t="s">
        <v>215</v>
      </c>
      <c r="E5" s="111" t="s">
        <v>215</v>
      </c>
      <c r="F5" s="109" t="s">
        <v>215</v>
      </c>
      <c r="G5" s="109" t="s">
        <v>84</v>
      </c>
      <c r="H5" s="109" t="s">
        <v>215</v>
      </c>
      <c r="I5" s="109" t="s">
        <v>84</v>
      </c>
      <c r="J5" s="109" t="s">
        <v>215</v>
      </c>
      <c r="K5" s="2"/>
      <c r="L5" s="109" t="s">
        <v>215</v>
      </c>
      <c r="M5" s="109" t="s">
        <v>215</v>
      </c>
      <c r="N5" s="3"/>
      <c r="O5" s="3"/>
      <c r="P5" s="2"/>
      <c r="Q5" s="2"/>
    </row>
    <row r="6" spans="2:13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L6" s="115"/>
      <c r="M6" s="115"/>
    </row>
    <row r="7" spans="2:13" ht="13.5" thickBot="1">
      <c r="B7" s="84" t="s">
        <v>104</v>
      </c>
      <c r="C7" s="41"/>
      <c r="D7" s="45"/>
      <c r="E7" s="41"/>
      <c r="F7" s="45"/>
      <c r="G7" s="110">
        <f>_xlfn.IFERROR(#REF!/#REF!-1,"")</f>
      </c>
      <c r="H7" s="110"/>
      <c r="I7" s="110">
        <f>_xlfn.IFERROR(#REF!/#REF!-1,"")</f>
      </c>
      <c r="J7" s="110"/>
      <c r="L7" s="45"/>
      <c r="M7" s="45"/>
    </row>
    <row r="8" spans="2:28" ht="12.75">
      <c r="B8" s="40" t="s">
        <v>7</v>
      </c>
      <c r="C8" s="291">
        <v>1371</v>
      </c>
      <c r="D8" s="231">
        <v>3209</v>
      </c>
      <c r="E8" s="291">
        <f aca="true" t="shared" si="0" ref="E8:E22">C8-L8</f>
        <v>30</v>
      </c>
      <c r="F8" s="231">
        <f aca="true" t="shared" si="1" ref="F8:F22">D8-M8</f>
        <v>387</v>
      </c>
      <c r="G8" s="278">
        <f>_xlfn.IFERROR(C8/D8-1,"")</f>
        <v>-0.572764100966033</v>
      </c>
      <c r="H8" s="231">
        <f>C8-D8</f>
        <v>-1838</v>
      </c>
      <c r="I8" s="278">
        <f>_xlfn.IFERROR(E8/F8-1,"")</f>
        <v>-0.9224806201550387</v>
      </c>
      <c r="J8" s="231">
        <f>E8-F8</f>
        <v>-357</v>
      </c>
      <c r="L8" s="231">
        <v>1341</v>
      </c>
      <c r="M8" s="231">
        <v>2822</v>
      </c>
      <c r="AB8" s="3"/>
    </row>
    <row r="9" spans="2:28" ht="12.75">
      <c r="B9" s="38" t="s">
        <v>21</v>
      </c>
      <c r="C9" s="292">
        <v>3056</v>
      </c>
      <c r="D9" s="45">
        <v>2720</v>
      </c>
      <c r="E9" s="292">
        <f t="shared" si="0"/>
        <v>943</v>
      </c>
      <c r="F9" s="45">
        <f t="shared" si="1"/>
        <v>751</v>
      </c>
      <c r="G9" s="48">
        <f>_xlfn.IFERROR(C9/D9-1,"")</f>
        <v>0.12352941176470589</v>
      </c>
      <c r="H9" s="45">
        <f aca="true" t="shared" si="2" ref="H9:H43">C9-D9</f>
        <v>336</v>
      </c>
      <c r="I9" s="48">
        <f aca="true" t="shared" si="3" ref="I9:I43">_xlfn.IFERROR(E9/F9-1,"")</f>
        <v>0.2556591211717709</v>
      </c>
      <c r="J9" s="45">
        <f aca="true" t="shared" si="4" ref="J9:J43">E9-F9</f>
        <v>192</v>
      </c>
      <c r="L9" s="45">
        <v>2113</v>
      </c>
      <c r="M9" s="45">
        <v>1969</v>
      </c>
      <c r="AB9" s="3"/>
    </row>
    <row r="10" spans="2:28" ht="12.75">
      <c r="B10" s="38" t="s">
        <v>20</v>
      </c>
      <c r="C10" s="292">
        <v>788</v>
      </c>
      <c r="D10" s="45">
        <v>1293</v>
      </c>
      <c r="E10" s="292">
        <f t="shared" si="0"/>
        <v>315</v>
      </c>
      <c r="F10" s="45">
        <f t="shared" si="1"/>
        <v>228</v>
      </c>
      <c r="G10" s="48">
        <f aca="true" t="shared" si="5" ref="G10:G43">_xlfn.IFERROR(C10/D10-1,"")</f>
        <v>-0.39056457849961335</v>
      </c>
      <c r="H10" s="45">
        <f t="shared" si="2"/>
        <v>-505</v>
      </c>
      <c r="I10" s="48">
        <f t="shared" si="3"/>
        <v>0.381578947368421</v>
      </c>
      <c r="J10" s="45">
        <f t="shared" si="4"/>
        <v>87</v>
      </c>
      <c r="L10" s="45">
        <v>473</v>
      </c>
      <c r="M10" s="45">
        <v>1065</v>
      </c>
      <c r="AB10" s="3"/>
    </row>
    <row r="11" spans="2:28" ht="12.75">
      <c r="B11" s="38" t="s">
        <v>105</v>
      </c>
      <c r="C11" s="292">
        <v>433</v>
      </c>
      <c r="D11" s="45">
        <v>-154</v>
      </c>
      <c r="E11" s="292">
        <f t="shared" si="0"/>
        <v>211</v>
      </c>
      <c r="F11" s="45">
        <f t="shared" si="1"/>
        <v>253</v>
      </c>
      <c r="G11" s="48">
        <f t="shared" si="5"/>
        <v>-3.811688311688312</v>
      </c>
      <c r="H11" s="45">
        <f t="shared" si="2"/>
        <v>587</v>
      </c>
      <c r="I11" s="48">
        <f>_xlfn.IFERROR(E11/F11-1,"")</f>
        <v>-0.16600790513833996</v>
      </c>
      <c r="J11" s="45">
        <f t="shared" si="4"/>
        <v>-42</v>
      </c>
      <c r="L11" s="45">
        <v>222</v>
      </c>
      <c r="M11" s="45">
        <v>-407</v>
      </c>
      <c r="AA11" s="3"/>
      <c r="AB11" s="3"/>
    </row>
    <row r="12" spans="2:28" ht="12.75">
      <c r="B12" s="38" t="s">
        <v>69</v>
      </c>
      <c r="C12" s="292">
        <v>-384</v>
      </c>
      <c r="D12" s="45">
        <v>432</v>
      </c>
      <c r="E12" s="292">
        <f t="shared" si="0"/>
        <v>-325</v>
      </c>
      <c r="F12" s="45">
        <f t="shared" si="1"/>
        <v>-241</v>
      </c>
      <c r="G12" s="48">
        <f t="shared" si="5"/>
        <v>-1.8888888888888888</v>
      </c>
      <c r="H12" s="45">
        <f t="shared" si="2"/>
        <v>-816</v>
      </c>
      <c r="I12" s="48">
        <f t="shared" si="3"/>
        <v>0.34854771784232375</v>
      </c>
      <c r="J12" s="45">
        <f t="shared" si="4"/>
        <v>-84</v>
      </c>
      <c r="L12" s="45">
        <v>-59</v>
      </c>
      <c r="M12" s="45">
        <v>673</v>
      </c>
      <c r="AA12" s="3"/>
      <c r="AB12" s="3"/>
    </row>
    <row r="13" spans="2:28" ht="12.75">
      <c r="B13" s="38" t="s">
        <v>4</v>
      </c>
      <c r="C13" s="292">
        <v>-852</v>
      </c>
      <c r="D13" s="45">
        <v>-1060</v>
      </c>
      <c r="E13" s="292">
        <f t="shared" si="0"/>
        <v>-323</v>
      </c>
      <c r="F13" s="45">
        <f t="shared" si="1"/>
        <v>-255</v>
      </c>
      <c r="G13" s="48">
        <f t="shared" si="5"/>
        <v>-0.19622641509433958</v>
      </c>
      <c r="H13" s="45">
        <f t="shared" si="2"/>
        <v>208</v>
      </c>
      <c r="I13" s="48">
        <f t="shared" si="3"/>
        <v>0.2666666666666666</v>
      </c>
      <c r="J13" s="45">
        <f t="shared" si="4"/>
        <v>-68</v>
      </c>
      <c r="L13" s="45">
        <v>-529</v>
      </c>
      <c r="M13" s="45">
        <v>-805</v>
      </c>
      <c r="AA13" s="3"/>
      <c r="AB13" s="3"/>
    </row>
    <row r="14" spans="2:28" ht="12.75">
      <c r="B14" s="38" t="s">
        <v>282</v>
      </c>
      <c r="C14" s="292">
        <v>526</v>
      </c>
      <c r="D14" s="45">
        <v>-626</v>
      </c>
      <c r="E14" s="292">
        <f t="shared" si="0"/>
        <v>-116</v>
      </c>
      <c r="F14" s="45">
        <f t="shared" si="1"/>
        <v>193</v>
      </c>
      <c r="G14" s="48">
        <f t="shared" si="5"/>
        <v>-1.840255591054313</v>
      </c>
      <c r="H14" s="45">
        <f t="shared" si="2"/>
        <v>1152</v>
      </c>
      <c r="I14" s="48">
        <f t="shared" si="3"/>
        <v>-1.6010362694300517</v>
      </c>
      <c r="J14" s="45">
        <f t="shared" si="4"/>
        <v>-309</v>
      </c>
      <c r="L14" s="45">
        <v>642</v>
      </c>
      <c r="M14" s="45">
        <v>-819</v>
      </c>
      <c r="AA14" s="3"/>
      <c r="AB14" s="3"/>
    </row>
    <row r="15" spans="2:28" ht="12.75">
      <c r="B15" s="38" t="s">
        <v>176</v>
      </c>
      <c r="C15" s="292">
        <v>-678</v>
      </c>
      <c r="D15" s="45">
        <v>-616</v>
      </c>
      <c r="E15" s="292">
        <f t="shared" si="0"/>
        <v>452</v>
      </c>
      <c r="F15" s="45">
        <f t="shared" si="1"/>
        <v>786.3416766063001</v>
      </c>
      <c r="G15" s="48">
        <f t="shared" si="5"/>
        <v>0.10064935064935066</v>
      </c>
      <c r="H15" s="45">
        <f t="shared" si="2"/>
        <v>-62</v>
      </c>
      <c r="I15" s="48">
        <f t="shared" si="3"/>
        <v>-0.42518626006096316</v>
      </c>
      <c r="J15" s="45">
        <f t="shared" si="4"/>
        <v>-334.3416766063001</v>
      </c>
      <c r="L15" s="45">
        <v>-1130</v>
      </c>
      <c r="M15" s="45">
        <v>-1402.3416766063</v>
      </c>
      <c r="AA15" s="3"/>
      <c r="AB15" s="3"/>
    </row>
    <row r="16" spans="2:28" ht="12.75">
      <c r="B16" s="38" t="s">
        <v>175</v>
      </c>
      <c r="C16" s="292">
        <v>311</v>
      </c>
      <c r="D16" s="45">
        <v>-335</v>
      </c>
      <c r="E16" s="292">
        <f t="shared" si="0"/>
        <v>-1957</v>
      </c>
      <c r="F16" s="45">
        <f t="shared" si="1"/>
        <v>-1073.504562510222</v>
      </c>
      <c r="G16" s="48">
        <f t="shared" si="5"/>
        <v>-1.928358208955224</v>
      </c>
      <c r="H16" s="45">
        <f t="shared" si="2"/>
        <v>646</v>
      </c>
      <c r="I16" s="48">
        <f t="shared" si="3"/>
        <v>0.8230011015732084</v>
      </c>
      <c r="J16" s="45">
        <f t="shared" si="4"/>
        <v>-883.4954374897779</v>
      </c>
      <c r="L16" s="45">
        <v>2268</v>
      </c>
      <c r="M16" s="45">
        <v>738.5045625102221</v>
      </c>
      <c r="AA16" s="3"/>
      <c r="AB16" s="3"/>
    </row>
    <row r="17" spans="2:28" ht="12.75">
      <c r="B17" s="38" t="s">
        <v>199</v>
      </c>
      <c r="C17" s="292">
        <v>-66</v>
      </c>
      <c r="D17" s="45">
        <v>45</v>
      </c>
      <c r="E17" s="292">
        <f t="shared" si="0"/>
        <v>167</v>
      </c>
      <c r="F17" s="45">
        <f t="shared" si="1"/>
        <v>123.43250172757136</v>
      </c>
      <c r="G17" s="48">
        <f t="shared" si="5"/>
        <v>-2.466666666666667</v>
      </c>
      <c r="H17" s="45">
        <f t="shared" si="2"/>
        <v>-111</v>
      </c>
      <c r="I17" s="48">
        <f t="shared" si="3"/>
        <v>0.35296617716285716</v>
      </c>
      <c r="J17" s="45">
        <f t="shared" si="4"/>
        <v>43.56749827242864</v>
      </c>
      <c r="K17" s="3"/>
      <c r="L17" s="45">
        <v>-233</v>
      </c>
      <c r="M17" s="45">
        <v>-78.43250172757136</v>
      </c>
      <c r="AA17" s="3"/>
      <c r="AB17" s="3"/>
    </row>
    <row r="18" spans="2:28" ht="12.75">
      <c r="B18" s="38" t="s">
        <v>245</v>
      </c>
      <c r="C18" s="292">
        <v>175</v>
      </c>
      <c r="D18" s="45">
        <v>186</v>
      </c>
      <c r="E18" s="292">
        <f t="shared" si="0"/>
        <v>780</v>
      </c>
      <c r="F18" s="45">
        <f t="shared" si="1"/>
        <v>455.86249615282924</v>
      </c>
      <c r="G18" s="48">
        <f t="shared" si="5"/>
        <v>-0.05913978494623651</v>
      </c>
      <c r="H18" s="45">
        <f t="shared" si="2"/>
        <v>-11</v>
      </c>
      <c r="I18" s="48">
        <f t="shared" si="3"/>
        <v>0.7110422695059844</v>
      </c>
      <c r="J18" s="45">
        <f t="shared" si="4"/>
        <v>324.13750384717076</v>
      </c>
      <c r="L18" s="45">
        <v>-605</v>
      </c>
      <c r="M18" s="45">
        <v>-269.86249615282924</v>
      </c>
      <c r="AA18" s="3"/>
      <c r="AB18" s="3"/>
    </row>
    <row r="19" spans="2:28" ht="12.75">
      <c r="B19" s="38" t="s">
        <v>177</v>
      </c>
      <c r="C19" s="292">
        <v>133</v>
      </c>
      <c r="D19" s="45">
        <v>59</v>
      </c>
      <c r="E19" s="292">
        <f t="shared" si="0"/>
        <v>70</v>
      </c>
      <c r="F19" s="45">
        <f t="shared" si="1"/>
        <v>49.43749024250913</v>
      </c>
      <c r="G19" s="48">
        <f t="shared" si="5"/>
        <v>1.2542372881355934</v>
      </c>
      <c r="H19" s="45">
        <f t="shared" si="2"/>
        <v>74</v>
      </c>
      <c r="I19" s="48">
        <f t="shared" si="3"/>
        <v>0.41592948300215427</v>
      </c>
      <c r="J19" s="45">
        <f t="shared" si="4"/>
        <v>20.562509757490872</v>
      </c>
      <c r="K19" s="3"/>
      <c r="L19" s="45">
        <v>63</v>
      </c>
      <c r="M19" s="45">
        <v>9.562509757490874</v>
      </c>
      <c r="AA19" s="3"/>
      <c r="AB19" s="3"/>
    </row>
    <row r="20" spans="2:28" ht="12.75">
      <c r="B20" s="38" t="s">
        <v>246</v>
      </c>
      <c r="C20" s="292">
        <v>-4</v>
      </c>
      <c r="D20" s="45">
        <v>7</v>
      </c>
      <c r="E20" s="292">
        <f t="shared" si="0"/>
        <v>-10</v>
      </c>
      <c r="F20" s="45">
        <f t="shared" si="1"/>
        <v>-13.880720090000139</v>
      </c>
      <c r="G20" s="48">
        <f t="shared" si="5"/>
        <v>-1.5714285714285714</v>
      </c>
      <c r="H20" s="45">
        <f t="shared" si="2"/>
        <v>-11</v>
      </c>
      <c r="I20" s="48">
        <f t="shared" si="3"/>
        <v>-0.2795762802533467</v>
      </c>
      <c r="J20" s="45">
        <f t="shared" si="4"/>
        <v>3.880720090000139</v>
      </c>
      <c r="L20" s="45">
        <v>6</v>
      </c>
      <c r="M20" s="45">
        <v>20.88072009000014</v>
      </c>
      <c r="AA20" s="3"/>
      <c r="AB20" s="3"/>
    </row>
    <row r="21" spans="2:28" ht="12.75">
      <c r="B21" s="38" t="s">
        <v>247</v>
      </c>
      <c r="C21" s="292">
        <v>153</v>
      </c>
      <c r="D21" s="45">
        <v>53</v>
      </c>
      <c r="E21" s="292">
        <f t="shared" si="0"/>
        <v>-5</v>
      </c>
      <c r="F21" s="45">
        <f t="shared" si="1"/>
        <v>84.20510607059845</v>
      </c>
      <c r="G21" s="48">
        <f t="shared" si="5"/>
        <v>1.8867924528301887</v>
      </c>
      <c r="H21" s="45">
        <f t="shared" si="2"/>
        <v>100</v>
      </c>
      <c r="I21" s="48">
        <f t="shared" si="3"/>
        <v>-1.0593788219423173</v>
      </c>
      <c r="J21" s="45">
        <f t="shared" si="4"/>
        <v>-89.20510607059845</v>
      </c>
      <c r="K21" s="3"/>
      <c r="L21" s="45">
        <v>158</v>
      </c>
      <c r="M21" s="45">
        <v>-31.20510607059844</v>
      </c>
      <c r="AA21" s="3"/>
      <c r="AB21" s="3"/>
    </row>
    <row r="22" spans="2:28" ht="12.75">
      <c r="B22" s="38" t="s">
        <v>248</v>
      </c>
      <c r="C22" s="292">
        <v>502</v>
      </c>
      <c r="D22" s="45">
        <v>-25</v>
      </c>
      <c r="E22" s="292">
        <f t="shared" si="0"/>
        <v>387</v>
      </c>
      <c r="F22" s="45">
        <f t="shared" si="1"/>
        <v>-218.72546894711613</v>
      </c>
      <c r="G22" s="48">
        <f t="shared" si="5"/>
        <v>-21.08</v>
      </c>
      <c r="H22" s="45">
        <f t="shared" si="2"/>
        <v>527</v>
      </c>
      <c r="I22" s="48">
        <f t="shared" si="3"/>
        <v>-2.7693412745342867</v>
      </c>
      <c r="J22" s="45">
        <f t="shared" si="4"/>
        <v>605.7254689471162</v>
      </c>
      <c r="K22" s="3"/>
      <c r="L22" s="45">
        <v>115</v>
      </c>
      <c r="M22" s="45">
        <v>193.72546894711613</v>
      </c>
      <c r="AA22" s="3"/>
      <c r="AB22" s="3"/>
    </row>
    <row r="23" spans="2:28" ht="12.75">
      <c r="B23" s="84" t="s">
        <v>106</v>
      </c>
      <c r="C23" s="293">
        <v>4938</v>
      </c>
      <c r="D23" s="82">
        <v>5814</v>
      </c>
      <c r="E23" s="293">
        <f>C23-L23</f>
        <v>735</v>
      </c>
      <c r="F23" s="82">
        <f>D23-M23</f>
        <v>1316</v>
      </c>
      <c r="G23" s="48">
        <f t="shared" si="5"/>
        <v>-0.15067079463364297</v>
      </c>
      <c r="H23" s="45">
        <f t="shared" si="2"/>
        <v>-876</v>
      </c>
      <c r="I23" s="48">
        <f t="shared" si="3"/>
        <v>-0.4414893617021277</v>
      </c>
      <c r="J23" s="45">
        <f t="shared" si="4"/>
        <v>-581</v>
      </c>
      <c r="L23" s="82">
        <v>4203</v>
      </c>
      <c r="M23" s="82">
        <v>4498</v>
      </c>
      <c r="AA23" s="3"/>
      <c r="AB23" s="3"/>
    </row>
    <row r="24" spans="2:28" ht="15">
      <c r="B24" s="30"/>
      <c r="C24" s="292"/>
      <c r="D24" s="45"/>
      <c r="E24" s="292"/>
      <c r="F24" s="45"/>
      <c r="G24" s="48">
        <f t="shared" si="5"/>
      </c>
      <c r="H24" s="45">
        <f t="shared" si="2"/>
        <v>0</v>
      </c>
      <c r="I24" s="48">
        <f t="shared" si="3"/>
      </c>
      <c r="J24" s="45">
        <f t="shared" si="4"/>
        <v>0</v>
      </c>
      <c r="L24" s="45"/>
      <c r="M24" s="45"/>
      <c r="AA24" s="3"/>
      <c r="AB24" s="3"/>
    </row>
    <row r="25" spans="2:28" ht="13.5" thickBot="1">
      <c r="B25" s="78" t="s">
        <v>107</v>
      </c>
      <c r="C25" s="294"/>
      <c r="D25" s="232"/>
      <c r="E25" s="294"/>
      <c r="F25" s="232"/>
      <c r="G25" s="279">
        <f t="shared" si="5"/>
      </c>
      <c r="H25" s="232">
        <f t="shared" si="2"/>
        <v>0</v>
      </c>
      <c r="I25" s="279">
        <f t="shared" si="3"/>
      </c>
      <c r="J25" s="232">
        <f t="shared" si="4"/>
        <v>0</v>
      </c>
      <c r="L25" s="232"/>
      <c r="M25" s="232"/>
      <c r="AA25" s="3"/>
      <c r="AB25" s="3"/>
    </row>
    <row r="26" spans="2:28" ht="12.75">
      <c r="B26" s="38" t="s">
        <v>219</v>
      </c>
      <c r="C26" s="291">
        <v>-1215</v>
      </c>
      <c r="D26" s="231">
        <v>-851</v>
      </c>
      <c r="E26" s="291">
        <f>C26-L26</f>
        <v>-494</v>
      </c>
      <c r="F26" s="231">
        <f>D26-M26</f>
        <v>-231</v>
      </c>
      <c r="G26" s="48">
        <f t="shared" si="5"/>
        <v>0.42773207990599293</v>
      </c>
      <c r="H26" s="231">
        <f t="shared" si="2"/>
        <v>-364</v>
      </c>
      <c r="I26" s="48">
        <f t="shared" si="3"/>
        <v>1.1385281385281387</v>
      </c>
      <c r="J26" s="231">
        <f t="shared" si="4"/>
        <v>-263</v>
      </c>
      <c r="L26" s="231">
        <v>-721</v>
      </c>
      <c r="M26" s="231">
        <v>-620</v>
      </c>
      <c r="AA26" s="3"/>
      <c r="AB26" s="3"/>
    </row>
    <row r="27" spans="2:28" ht="12.75">
      <c r="B27" s="38" t="s">
        <v>116</v>
      </c>
      <c r="C27" s="292">
        <v>-4854</v>
      </c>
      <c r="D27" s="45">
        <v>-3683</v>
      </c>
      <c r="E27" s="292">
        <f>C27-L27</f>
        <v>-1938</v>
      </c>
      <c r="F27" s="45">
        <f>D27-M27</f>
        <v>-1816</v>
      </c>
      <c r="G27" s="48">
        <f t="shared" si="5"/>
        <v>0.3179473255498235</v>
      </c>
      <c r="H27" s="45">
        <f t="shared" si="2"/>
        <v>-1171</v>
      </c>
      <c r="I27" s="48">
        <f t="shared" si="3"/>
        <v>0.06718061674008813</v>
      </c>
      <c r="J27" s="45">
        <f t="shared" si="4"/>
        <v>-122</v>
      </c>
      <c r="L27" s="45">
        <v>-2916</v>
      </c>
      <c r="M27" s="45">
        <v>-1867</v>
      </c>
      <c r="AA27" s="3"/>
      <c r="AB27" s="3"/>
    </row>
    <row r="28" spans="2:28" ht="12.75">
      <c r="B28" s="38" t="s">
        <v>55</v>
      </c>
      <c r="C28" s="295">
        <v>-1</v>
      </c>
      <c r="D28" s="47">
        <v>-90</v>
      </c>
      <c r="E28" s="295">
        <v>0</v>
      </c>
      <c r="F28" s="47">
        <v>0</v>
      </c>
      <c r="G28" s="48">
        <f t="shared" si="5"/>
        <v>-0.9888888888888889</v>
      </c>
      <c r="H28" s="45">
        <f t="shared" si="2"/>
        <v>89</v>
      </c>
      <c r="I28" s="48">
        <f t="shared" si="3"/>
      </c>
      <c r="J28" s="45">
        <f t="shared" si="4"/>
        <v>0</v>
      </c>
      <c r="L28" s="47">
        <v>0</v>
      </c>
      <c r="M28" s="47">
        <v>-90</v>
      </c>
      <c r="T28" s="3"/>
      <c r="U28" s="3"/>
      <c r="V28" s="3"/>
      <c r="W28" s="3"/>
      <c r="X28" s="3"/>
      <c r="Z28" s="3"/>
      <c r="AA28" s="3"/>
      <c r="AB28" s="3"/>
    </row>
    <row r="29" spans="2:13" ht="12.75">
      <c r="B29" s="38" t="s">
        <v>2</v>
      </c>
      <c r="C29" s="292">
        <v>-82</v>
      </c>
      <c r="D29" s="45">
        <v>-80</v>
      </c>
      <c r="E29" s="292">
        <f>C29-L29</f>
        <v>-1</v>
      </c>
      <c r="F29" s="45">
        <f>D29-M29</f>
        <v>-36</v>
      </c>
      <c r="G29" s="48">
        <f t="shared" si="5"/>
        <v>0.02499999999999991</v>
      </c>
      <c r="H29" s="45">
        <f t="shared" si="2"/>
        <v>-2</v>
      </c>
      <c r="I29" s="48">
        <f t="shared" si="3"/>
        <v>-0.9722222222222222</v>
      </c>
      <c r="J29" s="45">
        <f t="shared" si="4"/>
        <v>35</v>
      </c>
      <c r="L29" s="45">
        <v>-81</v>
      </c>
      <c r="M29" s="45">
        <v>-44</v>
      </c>
    </row>
    <row r="30" spans="2:13" ht="12.75">
      <c r="B30" s="84" t="s">
        <v>108</v>
      </c>
      <c r="C30" s="293">
        <v>-6152</v>
      </c>
      <c r="D30" s="82">
        <v>-4704</v>
      </c>
      <c r="E30" s="293">
        <f>C30-L30</f>
        <v>-2434</v>
      </c>
      <c r="F30" s="82">
        <f>D30-M30</f>
        <v>-2083</v>
      </c>
      <c r="G30" s="48">
        <f t="shared" si="5"/>
        <v>0.30782312925170063</v>
      </c>
      <c r="H30" s="45">
        <f t="shared" si="2"/>
        <v>-1448</v>
      </c>
      <c r="I30" s="48">
        <f t="shared" si="3"/>
        <v>0.16850696111377816</v>
      </c>
      <c r="J30" s="45">
        <f t="shared" si="4"/>
        <v>-351</v>
      </c>
      <c r="L30" s="82">
        <v>-3718</v>
      </c>
      <c r="M30" s="82">
        <v>-2621</v>
      </c>
    </row>
    <row r="31" spans="2:13" ht="15">
      <c r="B31" s="30"/>
      <c r="C31" s="292"/>
      <c r="D31" s="45"/>
      <c r="E31" s="292"/>
      <c r="F31" s="45"/>
      <c r="G31" s="48">
        <f t="shared" si="5"/>
      </c>
      <c r="H31" s="45">
        <f t="shared" si="2"/>
        <v>0</v>
      </c>
      <c r="I31" s="48">
        <f t="shared" si="3"/>
      </c>
      <c r="J31" s="45">
        <f t="shared" si="4"/>
        <v>0</v>
      </c>
      <c r="L31" s="45"/>
      <c r="M31" s="45"/>
    </row>
    <row r="32" spans="2:13" ht="13.5" thickBot="1">
      <c r="B32" s="78" t="s">
        <v>109</v>
      </c>
      <c r="C32" s="294"/>
      <c r="D32" s="232"/>
      <c r="E32" s="294"/>
      <c r="F32" s="232"/>
      <c r="G32" s="279">
        <f t="shared" si="5"/>
      </c>
      <c r="H32" s="232">
        <f t="shared" si="2"/>
        <v>0</v>
      </c>
      <c r="I32" s="279">
        <f t="shared" si="3"/>
      </c>
      <c r="J32" s="232">
        <f t="shared" si="4"/>
        <v>0</v>
      </c>
      <c r="L32" s="232"/>
      <c r="M32" s="232"/>
    </row>
    <row r="33" spans="2:13" ht="12.75">
      <c r="B33" s="38" t="s">
        <v>70</v>
      </c>
      <c r="C33" s="291">
        <v>3851</v>
      </c>
      <c r="D33" s="231">
        <v>3160</v>
      </c>
      <c r="E33" s="291">
        <f>C33-L33</f>
        <v>2096</v>
      </c>
      <c r="F33" s="231">
        <f>D33-M33</f>
        <v>2360</v>
      </c>
      <c r="G33" s="48">
        <f t="shared" si="5"/>
        <v>0.21867088607594942</v>
      </c>
      <c r="H33" s="45">
        <f t="shared" si="2"/>
        <v>691</v>
      </c>
      <c r="I33" s="48">
        <f t="shared" si="3"/>
        <v>-0.11186440677966103</v>
      </c>
      <c r="J33" s="45">
        <f t="shared" si="4"/>
        <v>-264</v>
      </c>
      <c r="K33" s="3"/>
      <c r="L33" s="231">
        <v>1755</v>
      </c>
      <c r="M33" s="231">
        <v>800</v>
      </c>
    </row>
    <row r="34" spans="2:13" ht="12.75">
      <c r="B34" s="38" t="s">
        <v>71</v>
      </c>
      <c r="C34" s="292">
        <v>-2868</v>
      </c>
      <c r="D34" s="45">
        <v>-2510</v>
      </c>
      <c r="E34" s="292">
        <f aca="true" t="shared" si="6" ref="E34:E39">C34-L34</f>
        <v>-133</v>
      </c>
      <c r="F34" s="45">
        <f aca="true" t="shared" si="7" ref="F34:F39">D34-M34</f>
        <v>-16</v>
      </c>
      <c r="G34" s="48">
        <f t="shared" si="5"/>
        <v>0.1426294820717131</v>
      </c>
      <c r="H34" s="45">
        <f t="shared" si="2"/>
        <v>-358</v>
      </c>
      <c r="I34" s="48">
        <f t="shared" si="3"/>
        <v>7.3125</v>
      </c>
      <c r="J34" s="45">
        <f t="shared" si="4"/>
        <v>-117</v>
      </c>
      <c r="K34" s="3"/>
      <c r="L34" s="45">
        <v>-2735</v>
      </c>
      <c r="M34" s="45">
        <v>-2494</v>
      </c>
    </row>
    <row r="35" spans="2:13" ht="12.75">
      <c r="B35" s="38" t="s">
        <v>278</v>
      </c>
      <c r="C35" s="295">
        <v>-636</v>
      </c>
      <c r="D35" s="47">
        <v>-404</v>
      </c>
      <c r="E35" s="295">
        <f t="shared" si="6"/>
        <v>0</v>
      </c>
      <c r="F35" s="47">
        <f t="shared" si="7"/>
        <v>-404</v>
      </c>
      <c r="G35" s="48"/>
      <c r="H35" s="45"/>
      <c r="I35" s="48"/>
      <c r="J35" s="45"/>
      <c r="K35" s="3"/>
      <c r="L35" s="47">
        <v>-636</v>
      </c>
      <c r="M35" s="47">
        <v>0</v>
      </c>
    </row>
    <row r="36" spans="2:13" ht="12.75">
      <c r="B36" s="38" t="s">
        <v>2</v>
      </c>
      <c r="C36" s="295">
        <v>-20</v>
      </c>
      <c r="D36" s="45">
        <v>-9</v>
      </c>
      <c r="E36" s="295">
        <f t="shared" si="6"/>
        <v>-23</v>
      </c>
      <c r="F36" s="45">
        <f t="shared" si="7"/>
        <v>-3</v>
      </c>
      <c r="G36" s="48"/>
      <c r="H36" s="45">
        <f>C35-D35</f>
        <v>-232</v>
      </c>
      <c r="I36" s="48"/>
      <c r="J36" s="45"/>
      <c r="K36" s="3"/>
      <c r="L36" s="45">
        <v>3</v>
      </c>
      <c r="M36" s="45">
        <v>-6</v>
      </c>
    </row>
    <row r="37" spans="2:13" ht="12.75">
      <c r="B37" s="84" t="s">
        <v>110</v>
      </c>
      <c r="C37" s="293">
        <v>327</v>
      </c>
      <c r="D37" s="82">
        <v>237</v>
      </c>
      <c r="E37" s="293">
        <f t="shared" si="6"/>
        <v>1940</v>
      </c>
      <c r="F37" s="82">
        <f t="shared" si="7"/>
        <v>1937</v>
      </c>
      <c r="G37" s="48">
        <f t="shared" si="5"/>
        <v>0.379746835443038</v>
      </c>
      <c r="H37" s="45">
        <f t="shared" si="2"/>
        <v>90</v>
      </c>
      <c r="I37" s="48">
        <f t="shared" si="3"/>
        <v>0.0015487867836860847</v>
      </c>
      <c r="J37" s="45">
        <f t="shared" si="4"/>
        <v>3</v>
      </c>
      <c r="K37" s="3"/>
      <c r="L37" s="82">
        <v>-1613</v>
      </c>
      <c r="M37" s="82">
        <v>-1700</v>
      </c>
    </row>
    <row r="38" spans="2:13" ht="15">
      <c r="B38" s="30"/>
      <c r="C38" s="292"/>
      <c r="D38" s="45"/>
      <c r="E38" s="292"/>
      <c r="F38" s="45"/>
      <c r="G38" s="48">
        <f t="shared" si="5"/>
      </c>
      <c r="H38" s="45">
        <f t="shared" si="2"/>
        <v>0</v>
      </c>
      <c r="I38" s="48">
        <f t="shared" si="3"/>
      </c>
      <c r="J38" s="45">
        <f t="shared" si="4"/>
        <v>0</v>
      </c>
      <c r="K38" s="3"/>
      <c r="L38" s="45"/>
      <c r="M38" s="45"/>
    </row>
    <row r="39" spans="2:13" ht="13.5" thickBot="1">
      <c r="B39" s="78" t="s">
        <v>111</v>
      </c>
      <c r="C39" s="296">
        <v>-887</v>
      </c>
      <c r="D39" s="81">
        <v>1347</v>
      </c>
      <c r="E39" s="296">
        <f t="shared" si="6"/>
        <v>241</v>
      </c>
      <c r="F39" s="81">
        <f t="shared" si="7"/>
        <v>1170</v>
      </c>
      <c r="G39" s="279">
        <f t="shared" si="5"/>
        <v>-1.6585003711952488</v>
      </c>
      <c r="H39" s="232">
        <f t="shared" si="2"/>
        <v>-2234</v>
      </c>
      <c r="I39" s="279">
        <f t="shared" si="3"/>
        <v>-0.7940170940170941</v>
      </c>
      <c r="J39" s="232">
        <f t="shared" si="4"/>
        <v>-929</v>
      </c>
      <c r="K39" s="3"/>
      <c r="L39" s="81">
        <v>-1128</v>
      </c>
      <c r="M39" s="81">
        <v>177</v>
      </c>
    </row>
    <row r="40" spans="2:13" ht="12.75">
      <c r="B40" s="38" t="s">
        <v>32</v>
      </c>
      <c r="C40" s="292">
        <v>3928</v>
      </c>
      <c r="D40" s="45">
        <v>2581</v>
      </c>
      <c r="E40" s="292">
        <v>3109</v>
      </c>
      <c r="F40" s="45">
        <v>3060</v>
      </c>
      <c r="G40" s="48">
        <f t="shared" si="5"/>
        <v>0.5218907400232469</v>
      </c>
      <c r="H40" s="45">
        <f t="shared" si="2"/>
        <v>1347</v>
      </c>
      <c r="I40" s="48">
        <f t="shared" si="3"/>
        <v>0.01601307189542478</v>
      </c>
      <c r="J40" s="45">
        <f t="shared" si="4"/>
        <v>49</v>
      </c>
      <c r="L40" s="45">
        <v>3928</v>
      </c>
      <c r="M40" s="45">
        <v>2581</v>
      </c>
    </row>
    <row r="41" spans="2:13" ht="12.75">
      <c r="B41" s="38" t="s">
        <v>112</v>
      </c>
      <c r="C41" s="295">
        <v>-1</v>
      </c>
      <c r="D41" s="47">
        <v>0</v>
      </c>
      <c r="E41" s="295">
        <f>C41-L41</f>
        <v>-7</v>
      </c>
      <c r="F41" s="47">
        <v>-16</v>
      </c>
      <c r="G41" s="48">
        <f t="shared" si="5"/>
      </c>
      <c r="H41" s="45">
        <f t="shared" si="2"/>
        <v>-1</v>
      </c>
      <c r="I41" s="48">
        <f t="shared" si="3"/>
        <v>-0.5625</v>
      </c>
      <c r="J41" s="45">
        <f t="shared" si="4"/>
        <v>9</v>
      </c>
      <c r="K41" s="3"/>
      <c r="L41" s="47">
        <v>6</v>
      </c>
      <c r="M41" s="47">
        <v>6</v>
      </c>
    </row>
    <row r="42" spans="2:13" ht="12.75">
      <c r="B42" s="38" t="s">
        <v>265</v>
      </c>
      <c r="C42" s="295">
        <v>0</v>
      </c>
      <c r="D42" s="47">
        <v>0</v>
      </c>
      <c r="E42" s="295">
        <v>0</v>
      </c>
      <c r="F42" s="47">
        <v>0</v>
      </c>
      <c r="G42" s="48">
        <f t="shared" si="5"/>
      </c>
      <c r="H42" s="45">
        <f t="shared" si="2"/>
        <v>0</v>
      </c>
      <c r="I42" s="48">
        <f t="shared" si="3"/>
      </c>
      <c r="J42" s="45">
        <f t="shared" si="4"/>
        <v>0</v>
      </c>
      <c r="L42" s="47">
        <v>0</v>
      </c>
      <c r="M42" s="47">
        <v>0</v>
      </c>
    </row>
    <row r="43" spans="2:13" ht="12.75">
      <c r="B43" s="84" t="s">
        <v>113</v>
      </c>
      <c r="C43" s="293">
        <v>3041</v>
      </c>
      <c r="D43" s="82">
        <v>3928</v>
      </c>
      <c r="E43" s="293">
        <v>2800</v>
      </c>
      <c r="F43" s="82">
        <v>2758</v>
      </c>
      <c r="G43" s="48">
        <f t="shared" si="5"/>
        <v>-0.22581466395112015</v>
      </c>
      <c r="H43" s="45">
        <f t="shared" si="2"/>
        <v>-887</v>
      </c>
      <c r="I43" s="48">
        <f t="shared" si="3"/>
        <v>0.015228426395939021</v>
      </c>
      <c r="J43" s="45">
        <f t="shared" si="4"/>
        <v>42</v>
      </c>
      <c r="L43" s="82">
        <v>2800</v>
      </c>
      <c r="M43" s="82">
        <v>2758</v>
      </c>
    </row>
    <row r="44" spans="2:13" ht="15.75" customHeight="1">
      <c r="B44" s="31"/>
      <c r="C44" s="171"/>
      <c r="D44" s="171"/>
      <c r="E44" s="171"/>
      <c r="F44" s="171"/>
      <c r="G44" s="171"/>
      <c r="H44" s="171"/>
      <c r="I44" s="48">
        <f>_xlfn.IFERROR(E44/#REF!-1,"")</f>
      </c>
      <c r="J44" s="179"/>
      <c r="L44" s="171"/>
      <c r="M44" s="171"/>
    </row>
    <row r="45" spans="2:13" ht="12.75">
      <c r="B45" s="176"/>
      <c r="C45" s="171"/>
      <c r="D45" s="171"/>
      <c r="E45" s="171"/>
      <c r="F45" s="171"/>
      <c r="G45" s="171"/>
      <c r="H45" s="171"/>
      <c r="L45" s="171"/>
      <c r="M45" s="171"/>
    </row>
    <row r="46" spans="2:13" ht="31.5" customHeight="1">
      <c r="B46" s="228"/>
      <c r="C46" s="3"/>
      <c r="D46" s="3"/>
      <c r="E46" s="3"/>
      <c r="F46" s="3"/>
      <c r="G46" s="3"/>
      <c r="H46" s="3"/>
      <c r="L46" s="3"/>
      <c r="M46" s="3"/>
    </row>
    <row r="47" spans="2:13" ht="15.75" customHeight="1">
      <c r="B47" s="2"/>
      <c r="C47" s="3"/>
      <c r="D47" s="3"/>
      <c r="E47" s="3"/>
      <c r="F47" s="3"/>
      <c r="G47" s="3"/>
      <c r="H47" s="3"/>
      <c r="I47" s="1"/>
      <c r="L47" s="3"/>
      <c r="M47" s="3"/>
    </row>
    <row r="48" spans="2:13" ht="15.75" customHeight="1">
      <c r="B48" s="2"/>
      <c r="C48" s="3"/>
      <c r="D48" s="3"/>
      <c r="E48" s="3"/>
      <c r="F48" s="3"/>
      <c r="G48" s="3"/>
      <c r="H48" s="3"/>
      <c r="I48" s="1"/>
      <c r="L48" s="3"/>
      <c r="M48" s="3"/>
    </row>
    <row r="49" spans="2:13" ht="12.75" customHeight="1">
      <c r="B49" s="2"/>
      <c r="C49" s="3"/>
      <c r="D49" s="3"/>
      <c r="E49" s="3"/>
      <c r="F49" s="3"/>
      <c r="G49" s="3"/>
      <c r="H49" s="3"/>
      <c r="I49" s="1"/>
      <c r="L49" s="3"/>
      <c r="M49" s="3"/>
    </row>
    <row r="50" spans="2:13" ht="12.75" customHeight="1">
      <c r="B50" s="2"/>
      <c r="C50" s="3"/>
      <c r="D50" s="3"/>
      <c r="E50" s="3"/>
      <c r="F50" s="3"/>
      <c r="G50" s="3"/>
      <c r="H50" s="3"/>
      <c r="I50" s="1"/>
      <c r="L50" s="3"/>
      <c r="M50" s="3"/>
    </row>
    <row r="51" spans="2:13" ht="12.75" customHeight="1">
      <c r="B51" s="2"/>
      <c r="C51" s="3"/>
      <c r="D51" s="3"/>
      <c r="E51" s="3"/>
      <c r="F51" s="3"/>
      <c r="G51" s="3"/>
      <c r="H51" s="3"/>
      <c r="I51" s="1"/>
      <c r="L51" s="3"/>
      <c r="M51" s="3"/>
    </row>
    <row r="52" spans="2:13" ht="12.75" customHeight="1">
      <c r="B52" s="2"/>
      <c r="C52" s="3"/>
      <c r="D52" s="3"/>
      <c r="E52" s="3"/>
      <c r="F52" s="3"/>
      <c r="G52" s="3"/>
      <c r="H52" s="3"/>
      <c r="I52" s="1"/>
      <c r="L52" s="3"/>
      <c r="M52" s="3"/>
    </row>
    <row r="53" spans="2:13" ht="12.75" customHeight="1">
      <c r="B53" s="2"/>
      <c r="C53" s="3"/>
      <c r="E53" s="3"/>
      <c r="G53" s="3"/>
      <c r="H53" s="3"/>
      <c r="I53" s="1"/>
      <c r="M53" s="3"/>
    </row>
    <row r="54" spans="2:13" ht="12.75" customHeight="1">
      <c r="B54" s="2"/>
      <c r="C54" s="3"/>
      <c r="E54" s="3"/>
      <c r="G54" s="3"/>
      <c r="H54" s="3"/>
      <c r="I54" s="1"/>
      <c r="M54" s="3"/>
    </row>
    <row r="55" spans="3:26" s="2" customFormat="1" ht="14.25" customHeight="1">
      <c r="C55" s="3"/>
      <c r="D55" s="3"/>
      <c r="E55" s="3"/>
      <c r="F55" s="3"/>
      <c r="G55" s="3"/>
      <c r="H55" s="3"/>
      <c r="I55" s="1"/>
      <c r="J55" s="1"/>
      <c r="K55" s="1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s="2" customFormat="1" ht="12.75" customHeight="1">
      <c r="C56" s="3"/>
      <c r="D56" s="3"/>
      <c r="E56" s="3"/>
      <c r="F56" s="3"/>
      <c r="G56" s="3"/>
      <c r="H56" s="3"/>
      <c r="I56" s="1"/>
      <c r="J56" s="1"/>
      <c r="K56" s="1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s="2" customFormat="1" ht="12.75">
      <c r="C57" s="3"/>
      <c r="D57" s="3"/>
      <c r="E57" s="3"/>
      <c r="F57" s="3"/>
      <c r="G57" s="3"/>
      <c r="H57" s="3"/>
      <c r="I57" s="1"/>
      <c r="J57" s="1"/>
      <c r="K57" s="1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s="2" customFormat="1" ht="12.75" customHeight="1">
      <c r="C58" s="3"/>
      <c r="D58" s="3"/>
      <c r="E58" s="3"/>
      <c r="F58" s="3"/>
      <c r="G58" s="3"/>
      <c r="H58" s="3"/>
      <c r="I58" s="1"/>
      <c r="J58" s="1"/>
      <c r="K58" s="1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s="2" customFormat="1" ht="12.75">
      <c r="C59" s="3"/>
      <c r="D59" s="3"/>
      <c r="E59" s="3"/>
      <c r="F59" s="3"/>
      <c r="G59" s="3"/>
      <c r="H59" s="3"/>
      <c r="I59" s="1"/>
      <c r="J59" s="1"/>
      <c r="K59" s="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s="2" customFormat="1" ht="12.75" customHeight="1">
      <c r="C60" s="3"/>
      <c r="D60" s="3"/>
      <c r="E60" s="3"/>
      <c r="F60" s="3"/>
      <c r="G60" s="3"/>
      <c r="H60" s="3"/>
      <c r="I60" s="1"/>
      <c r="J60" s="1"/>
      <c r="K60" s="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s="2" customFormat="1" ht="12.75">
      <c r="C61" s="3"/>
      <c r="D61" s="3"/>
      <c r="E61" s="3"/>
      <c r="F61" s="3"/>
      <c r="G61" s="3"/>
      <c r="H61" s="3"/>
      <c r="I61" s="1"/>
      <c r="J61" s="1"/>
      <c r="K61" s="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s="2" customFormat="1" ht="12.75">
      <c r="C62" s="3"/>
      <c r="D62" s="3"/>
      <c r="E62" s="3"/>
      <c r="F62" s="3"/>
      <c r="G62" s="3"/>
      <c r="H62" s="3"/>
      <c r="I62" s="1"/>
      <c r="J62" s="1"/>
      <c r="K62" s="1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13" ht="12.75">
      <c r="B63" s="2"/>
      <c r="C63" s="3"/>
      <c r="D63" s="3"/>
      <c r="E63" s="3"/>
      <c r="F63" s="3"/>
      <c r="G63" s="3"/>
      <c r="H63" s="3"/>
      <c r="I63" s="1"/>
      <c r="L63" s="3"/>
      <c r="M63" s="3"/>
    </row>
    <row r="64" spans="2:13" ht="12.75">
      <c r="B64" s="2"/>
      <c r="C64" s="3"/>
      <c r="D64" s="3"/>
      <c r="E64" s="3"/>
      <c r="F64" s="3"/>
      <c r="G64" s="3"/>
      <c r="H64" s="3"/>
      <c r="I64" s="1"/>
      <c r="L64" s="3"/>
      <c r="M64" s="3"/>
    </row>
    <row r="65" spans="2:13" ht="12.75">
      <c r="B65" s="2"/>
      <c r="C65" s="3"/>
      <c r="D65" s="3"/>
      <c r="E65" s="3"/>
      <c r="F65" s="3"/>
      <c r="G65" s="3"/>
      <c r="H65" s="3"/>
      <c r="I65" s="1"/>
      <c r="L65" s="3"/>
      <c r="M65" s="3"/>
    </row>
    <row r="66" spans="2:13" ht="12.75">
      <c r="B66" s="2"/>
      <c r="C66" s="3"/>
      <c r="D66" s="3"/>
      <c r="E66" s="3"/>
      <c r="F66" s="3"/>
      <c r="G66" s="3"/>
      <c r="H66" s="3"/>
      <c r="I66" s="1"/>
      <c r="L66" s="3"/>
      <c r="M66" s="3"/>
    </row>
    <row r="67" spans="2:13" ht="12.75">
      <c r="B67" s="2"/>
      <c r="C67" s="3"/>
      <c r="D67" s="3"/>
      <c r="E67" s="3"/>
      <c r="F67" s="3"/>
      <c r="G67" s="3"/>
      <c r="H67" s="3"/>
      <c r="I67" s="1"/>
      <c r="L67" s="3"/>
      <c r="M67" s="3"/>
    </row>
    <row r="68" spans="2:13" ht="12.75">
      <c r="B68" s="2"/>
      <c r="C68" s="3"/>
      <c r="D68" s="3"/>
      <c r="E68" s="3"/>
      <c r="F68" s="3"/>
      <c r="G68" s="3"/>
      <c r="H68" s="3"/>
      <c r="I68" s="1"/>
      <c r="L68" s="3"/>
      <c r="M68" s="3"/>
    </row>
    <row r="69" spans="2:13" ht="12.75">
      <c r="B69" s="2"/>
      <c r="C69" s="3"/>
      <c r="D69" s="3"/>
      <c r="E69" s="3"/>
      <c r="F69" s="3"/>
      <c r="G69" s="3"/>
      <c r="H69" s="3"/>
      <c r="I69" s="1"/>
      <c r="L69" s="3"/>
      <c r="M69" s="3"/>
    </row>
    <row r="70" spans="2:13" ht="12.75" customHeight="1">
      <c r="B70" s="2"/>
      <c r="C70" s="3"/>
      <c r="D70" s="3"/>
      <c r="E70" s="3"/>
      <c r="F70" s="3"/>
      <c r="G70" s="3"/>
      <c r="H70" s="3"/>
      <c r="I70" s="1"/>
      <c r="L70" s="3"/>
      <c r="M70" s="3"/>
    </row>
    <row r="71" spans="2:13" ht="12.75" customHeight="1">
      <c r="B71" s="2"/>
      <c r="C71" s="3"/>
      <c r="D71" s="3"/>
      <c r="E71" s="3"/>
      <c r="F71" s="3"/>
      <c r="G71" s="3"/>
      <c r="H71" s="3"/>
      <c r="I71" s="1"/>
      <c r="L71" s="3"/>
      <c r="M71" s="3"/>
    </row>
    <row r="72" spans="2:9" ht="12.75">
      <c r="B72" s="2"/>
      <c r="I72" s="1"/>
    </row>
    <row r="73" spans="2:9" ht="12.75">
      <c r="B73" s="2"/>
      <c r="I73" s="1"/>
    </row>
    <row r="74" spans="2:9" ht="12.75">
      <c r="B74" s="2"/>
      <c r="I74" s="1"/>
    </row>
    <row r="75" spans="2:9" ht="12.75">
      <c r="B75" s="2"/>
      <c r="I75" s="1"/>
    </row>
    <row r="76" spans="2:9" ht="12.75">
      <c r="B76" s="2"/>
      <c r="I76" s="1"/>
    </row>
    <row r="77" spans="2:9" ht="12.75">
      <c r="B77" s="2"/>
      <c r="I77" s="1"/>
    </row>
    <row r="78" spans="3:12" ht="12.75">
      <c r="C78" s="2"/>
      <c r="D78" s="2"/>
      <c r="E78" s="2"/>
      <c r="F78" s="2"/>
      <c r="I78" s="1"/>
      <c r="L78" s="2"/>
    </row>
    <row r="79" spans="3:12" ht="12.75">
      <c r="C79" s="2"/>
      <c r="D79" s="2"/>
      <c r="E79" s="2"/>
      <c r="F79" s="2"/>
      <c r="I79" s="1"/>
      <c r="L79" s="2"/>
    </row>
    <row r="80" spans="3:12" ht="12.75">
      <c r="C80" s="2"/>
      <c r="D80" s="2"/>
      <c r="E80" s="2"/>
      <c r="F80" s="2"/>
      <c r="I80" s="1"/>
      <c r="L80" s="2"/>
    </row>
    <row r="81" spans="3:12" ht="12.75">
      <c r="C81" s="2"/>
      <c r="D81" s="2"/>
      <c r="E81" s="2"/>
      <c r="F81" s="2"/>
      <c r="I81" s="1"/>
      <c r="L81" s="2"/>
    </row>
    <row r="82" spans="3:12" ht="12.75">
      <c r="C82" s="2"/>
      <c r="D82" s="2"/>
      <c r="E82" s="2"/>
      <c r="F82" s="2"/>
      <c r="L82" s="2"/>
    </row>
    <row r="83" spans="3:12" ht="12.75">
      <c r="C83" s="2"/>
      <c r="D83" s="2"/>
      <c r="E83" s="2"/>
      <c r="F83" s="2"/>
      <c r="L83" s="2"/>
    </row>
    <row r="84" spans="3:12" ht="12.75">
      <c r="C84" s="2"/>
      <c r="D84" s="2"/>
      <c r="E84" s="2"/>
      <c r="F84" s="2"/>
      <c r="L84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3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0" width="20.7109375" style="1" customWidth="1"/>
    <col min="11" max="11" width="17.7109375" style="1" customWidth="1"/>
    <col min="12" max="13" width="20.7109375" style="1" customWidth="1"/>
    <col min="14" max="21" width="17.7109375" style="1" customWidth="1"/>
    <col min="22" max="26" width="17.7109375" style="1" hidden="1" customWidth="1"/>
    <col min="27" max="16384" width="9.140625" style="1" customWidth="1"/>
  </cols>
  <sheetData>
    <row r="1" spans="2:12" ht="23.25" customHeight="1">
      <c r="B1" s="33" t="s">
        <v>212</v>
      </c>
      <c r="C1" s="68"/>
      <c r="E1" s="68"/>
      <c r="L1" s="68"/>
    </row>
    <row r="2" spans="2:13" ht="15.75" customHeight="1">
      <c r="B2" s="72"/>
      <c r="C2" s="72"/>
      <c r="D2" s="72"/>
      <c r="E2" s="72"/>
      <c r="F2" s="72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43"/>
      <c r="G3" s="43"/>
      <c r="H3" s="43"/>
      <c r="I3" s="2"/>
      <c r="J3" s="2"/>
      <c r="L3" s="171"/>
      <c r="M3" s="24"/>
    </row>
    <row r="4" spans="2:17" ht="75.75" customHeight="1">
      <c r="B4" s="83" t="s">
        <v>117</v>
      </c>
      <c r="C4" s="75">
        <v>2019</v>
      </c>
      <c r="D4" s="120">
        <v>2018</v>
      </c>
      <c r="E4" s="75" t="s">
        <v>284</v>
      </c>
      <c r="F4" s="120" t="s">
        <v>243</v>
      </c>
      <c r="G4" s="76" t="s">
        <v>285</v>
      </c>
      <c r="H4" s="76" t="s">
        <v>286</v>
      </c>
      <c r="I4" s="76" t="s">
        <v>287</v>
      </c>
      <c r="J4" s="76" t="s">
        <v>288</v>
      </c>
      <c r="K4" s="120"/>
      <c r="L4" s="120" t="s">
        <v>277</v>
      </c>
      <c r="M4" s="120" t="s">
        <v>244</v>
      </c>
      <c r="P4" s="3"/>
      <c r="Q4" s="3"/>
    </row>
    <row r="5" spans="2:17" ht="12" customHeight="1">
      <c r="B5" s="71"/>
      <c r="C5" s="111" t="s">
        <v>215</v>
      </c>
      <c r="D5" s="109" t="s">
        <v>215</v>
      </c>
      <c r="E5" s="111" t="s">
        <v>215</v>
      </c>
      <c r="F5" s="109" t="s">
        <v>215</v>
      </c>
      <c r="G5" s="109" t="s">
        <v>84</v>
      </c>
      <c r="H5" s="109" t="s">
        <v>215</v>
      </c>
      <c r="I5" s="109" t="s">
        <v>84</v>
      </c>
      <c r="J5" s="109" t="s">
        <v>215</v>
      </c>
      <c r="K5" s="44"/>
      <c r="L5" s="109" t="s">
        <v>215</v>
      </c>
      <c r="M5" s="109" t="s">
        <v>215</v>
      </c>
      <c r="P5" s="3"/>
      <c r="Q5" s="3"/>
    </row>
    <row r="6" spans="2:17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K6" s="44"/>
      <c r="L6" s="115"/>
      <c r="M6" s="115"/>
      <c r="P6" s="3"/>
      <c r="Q6" s="3"/>
    </row>
    <row r="7" spans="2:13" ht="12.75">
      <c r="B7" s="84" t="s">
        <v>118</v>
      </c>
      <c r="C7" s="85">
        <v>30496</v>
      </c>
      <c r="D7" s="82">
        <v>29628</v>
      </c>
      <c r="E7" s="85">
        <f>C7-L7</f>
        <v>8922</v>
      </c>
      <c r="F7" s="82">
        <f>D7-M7</f>
        <v>9570</v>
      </c>
      <c r="G7" s="275">
        <f aca="true" t="shared" si="0" ref="G7:G27">_xlfn.IFERROR(C7/D7-1,"")</f>
        <v>0.029296611313622156</v>
      </c>
      <c r="H7" s="82">
        <f>C7-D7</f>
        <v>868</v>
      </c>
      <c r="I7" s="275">
        <f>_xlfn.IFERROR(E7/F7-1,"")</f>
        <v>-0.06771159874608146</v>
      </c>
      <c r="J7" s="82">
        <f>E7-F7</f>
        <v>-648</v>
      </c>
      <c r="K7" s="45"/>
      <c r="L7" s="82">
        <v>21574</v>
      </c>
      <c r="M7" s="82">
        <v>20058</v>
      </c>
    </row>
    <row r="8" spans="2:13" ht="12.75">
      <c r="B8" s="38" t="s">
        <v>119</v>
      </c>
      <c r="C8" s="41">
        <v>28285</v>
      </c>
      <c r="D8" s="45">
        <v>28338</v>
      </c>
      <c r="E8" s="41">
        <f aca="true" t="shared" si="1" ref="E8:E27">C8-L8</f>
        <v>8290</v>
      </c>
      <c r="F8" s="45">
        <f aca="true" t="shared" si="2" ref="F8:F27">D8-M8</f>
        <v>9018</v>
      </c>
      <c r="G8" s="48">
        <f t="shared" si="0"/>
        <v>-0.001870280189145368</v>
      </c>
      <c r="H8" s="45">
        <f aca="true" t="shared" si="3" ref="H8:H27">C8-D8</f>
        <v>-53</v>
      </c>
      <c r="I8" s="48">
        <f aca="true" t="shared" si="4" ref="I8:I27">_xlfn.IFERROR(E8/F8-1,"")</f>
        <v>-0.08072743402084714</v>
      </c>
      <c r="J8" s="45">
        <f aca="true" t="shared" si="5" ref="J8:J27">E8-F8</f>
        <v>-728</v>
      </c>
      <c r="K8" s="45"/>
      <c r="L8" s="45">
        <v>19995</v>
      </c>
      <c r="M8" s="45">
        <v>19320</v>
      </c>
    </row>
    <row r="9" spans="2:30" ht="12.75">
      <c r="B9" s="38" t="s">
        <v>120</v>
      </c>
      <c r="C9" s="41">
        <v>1447</v>
      </c>
      <c r="D9" s="45">
        <v>1468</v>
      </c>
      <c r="E9" s="41">
        <f t="shared" si="1"/>
        <v>384</v>
      </c>
      <c r="F9" s="45">
        <f t="shared" si="2"/>
        <v>444</v>
      </c>
      <c r="G9" s="48">
        <f t="shared" si="0"/>
        <v>-0.014305177111716638</v>
      </c>
      <c r="H9" s="45">
        <f t="shared" si="3"/>
        <v>-21</v>
      </c>
      <c r="I9" s="48">
        <f t="shared" si="4"/>
        <v>-0.1351351351351351</v>
      </c>
      <c r="J9" s="45">
        <f t="shared" si="5"/>
        <v>-60</v>
      </c>
      <c r="K9" s="45"/>
      <c r="L9" s="45">
        <v>1063</v>
      </c>
      <c r="M9" s="45">
        <v>1024</v>
      </c>
      <c r="P9" s="3"/>
      <c r="Q9" s="3"/>
      <c r="AD9" s="3"/>
    </row>
    <row r="10" spans="2:30" ht="12.75">
      <c r="B10" s="38" t="s">
        <v>121</v>
      </c>
      <c r="C10" s="41">
        <v>83</v>
      </c>
      <c r="D10" s="45">
        <v>91</v>
      </c>
      <c r="E10" s="41">
        <f t="shared" si="1"/>
        <v>27</v>
      </c>
      <c r="F10" s="45">
        <f t="shared" si="2"/>
        <v>35</v>
      </c>
      <c r="G10" s="48">
        <f t="shared" si="0"/>
        <v>-0.08791208791208793</v>
      </c>
      <c r="H10" s="45">
        <f t="shared" si="3"/>
        <v>-8</v>
      </c>
      <c r="I10" s="48">
        <f t="shared" si="4"/>
        <v>-0.22857142857142854</v>
      </c>
      <c r="J10" s="45">
        <f t="shared" si="5"/>
        <v>-8</v>
      </c>
      <c r="K10" s="45"/>
      <c r="L10" s="45">
        <v>56</v>
      </c>
      <c r="M10" s="45">
        <v>56</v>
      </c>
      <c r="AD10" s="3"/>
    </row>
    <row r="11" spans="2:30" ht="12.75">
      <c r="B11" s="38" t="s">
        <v>122</v>
      </c>
      <c r="C11" s="41">
        <v>45</v>
      </c>
      <c r="D11" s="45">
        <v>35</v>
      </c>
      <c r="E11" s="41">
        <f t="shared" si="1"/>
        <v>14</v>
      </c>
      <c r="F11" s="45">
        <f t="shared" si="2"/>
        <v>9</v>
      </c>
      <c r="G11" s="48">
        <f t="shared" si="0"/>
        <v>0.2857142857142858</v>
      </c>
      <c r="H11" s="45">
        <f t="shared" si="3"/>
        <v>10</v>
      </c>
      <c r="I11" s="48">
        <f t="shared" si="4"/>
        <v>0.5555555555555556</v>
      </c>
      <c r="J11" s="45">
        <f t="shared" si="5"/>
        <v>5</v>
      </c>
      <c r="K11" s="45"/>
      <c r="L11" s="45">
        <v>31</v>
      </c>
      <c r="M11" s="45">
        <v>26</v>
      </c>
      <c r="AD11" s="3"/>
    </row>
    <row r="12" spans="2:30" ht="12.75">
      <c r="B12" s="38" t="s">
        <v>123</v>
      </c>
      <c r="C12" s="41">
        <v>66</v>
      </c>
      <c r="D12" s="45">
        <v>74</v>
      </c>
      <c r="E12" s="41">
        <f t="shared" si="1"/>
        <v>19</v>
      </c>
      <c r="F12" s="45">
        <f t="shared" si="2"/>
        <v>23</v>
      </c>
      <c r="G12" s="48">
        <f t="shared" si="0"/>
        <v>-0.10810810810810811</v>
      </c>
      <c r="H12" s="45">
        <f t="shared" si="3"/>
        <v>-8</v>
      </c>
      <c r="I12" s="48">
        <f t="shared" si="4"/>
        <v>-0.17391304347826086</v>
      </c>
      <c r="J12" s="45">
        <f t="shared" si="5"/>
        <v>-4</v>
      </c>
      <c r="K12" s="45"/>
      <c r="L12" s="45">
        <v>47</v>
      </c>
      <c r="M12" s="45">
        <v>51</v>
      </c>
      <c r="P12" s="3"/>
      <c r="Q12" s="3"/>
      <c r="AC12" s="3"/>
      <c r="AD12" s="3"/>
    </row>
    <row r="13" spans="2:30" ht="13.5" thickBot="1">
      <c r="B13" s="39" t="s">
        <v>201</v>
      </c>
      <c r="C13" s="41">
        <v>570</v>
      </c>
      <c r="D13" s="45">
        <v>-378</v>
      </c>
      <c r="E13" s="41">
        <f t="shared" si="1"/>
        <v>188</v>
      </c>
      <c r="F13" s="45">
        <f t="shared" si="2"/>
        <v>41</v>
      </c>
      <c r="G13" s="276">
        <f t="shared" si="0"/>
        <v>-2.507936507936508</v>
      </c>
      <c r="H13" s="45">
        <f t="shared" si="3"/>
        <v>948</v>
      </c>
      <c r="I13" s="276">
        <f t="shared" si="4"/>
        <v>3.585365853658536</v>
      </c>
      <c r="J13" s="45">
        <f t="shared" si="5"/>
        <v>147</v>
      </c>
      <c r="K13" s="45"/>
      <c r="L13" s="45">
        <v>382</v>
      </c>
      <c r="M13" s="45">
        <v>-419</v>
      </c>
      <c r="AC13" s="3"/>
      <c r="AD13" s="3"/>
    </row>
    <row r="14" spans="2:30" ht="12.75">
      <c r="B14" s="87" t="s">
        <v>124</v>
      </c>
      <c r="C14" s="274">
        <v>11527</v>
      </c>
      <c r="D14" s="88">
        <v>11606</v>
      </c>
      <c r="E14" s="274">
        <f t="shared" si="1"/>
        <v>3448</v>
      </c>
      <c r="F14" s="88">
        <f t="shared" si="2"/>
        <v>3183</v>
      </c>
      <c r="G14" s="277">
        <f t="shared" si="0"/>
        <v>-0.0068068240565224425</v>
      </c>
      <c r="H14" s="88">
        <f t="shared" si="3"/>
        <v>-79</v>
      </c>
      <c r="I14" s="277">
        <f t="shared" si="4"/>
        <v>0.08325479107759981</v>
      </c>
      <c r="J14" s="88">
        <f t="shared" si="5"/>
        <v>265</v>
      </c>
      <c r="K14" s="45"/>
      <c r="L14" s="88">
        <v>8079</v>
      </c>
      <c r="M14" s="88">
        <v>8423</v>
      </c>
      <c r="AC14" s="3"/>
      <c r="AD14" s="3"/>
    </row>
    <row r="15" spans="2:30" ht="12.75">
      <c r="B15" s="38" t="s">
        <v>125</v>
      </c>
      <c r="C15" s="41">
        <v>2017</v>
      </c>
      <c r="D15" s="45">
        <v>2426</v>
      </c>
      <c r="E15" s="41">
        <f t="shared" si="1"/>
        <v>619</v>
      </c>
      <c r="F15" s="45">
        <f t="shared" si="2"/>
        <v>624</v>
      </c>
      <c r="G15" s="48">
        <f t="shared" si="0"/>
        <v>-0.16859027205276178</v>
      </c>
      <c r="H15" s="45">
        <f t="shared" si="3"/>
        <v>-409</v>
      </c>
      <c r="I15" s="48">
        <f t="shared" si="4"/>
        <v>-0.008012820512820484</v>
      </c>
      <c r="J15" s="45">
        <f t="shared" si="5"/>
        <v>-5</v>
      </c>
      <c r="K15" s="45"/>
      <c r="L15" s="45">
        <v>1398</v>
      </c>
      <c r="M15" s="45">
        <v>1802</v>
      </c>
      <c r="P15" s="3"/>
      <c r="Q15" s="3"/>
      <c r="AC15" s="3"/>
      <c r="AD15" s="3"/>
    </row>
    <row r="16" spans="2:30" ht="12.75">
      <c r="B16" s="38" t="s">
        <v>126</v>
      </c>
      <c r="C16" s="41">
        <v>95</v>
      </c>
      <c r="D16" s="45">
        <v>128</v>
      </c>
      <c r="E16" s="41">
        <f t="shared" si="1"/>
        <v>25</v>
      </c>
      <c r="F16" s="45">
        <f t="shared" si="2"/>
        <v>40</v>
      </c>
      <c r="G16" s="48">
        <f t="shared" si="0"/>
        <v>-0.2578125</v>
      </c>
      <c r="H16" s="45">
        <f t="shared" si="3"/>
        <v>-33</v>
      </c>
      <c r="I16" s="48">
        <f t="shared" si="4"/>
        <v>-0.375</v>
      </c>
      <c r="J16" s="45">
        <f t="shared" si="5"/>
        <v>-15</v>
      </c>
      <c r="K16" s="45"/>
      <c r="L16" s="45">
        <v>70</v>
      </c>
      <c r="M16" s="45">
        <v>88</v>
      </c>
      <c r="AC16" s="3"/>
      <c r="AD16" s="3"/>
    </row>
    <row r="17" spans="2:30" ht="12.75">
      <c r="B17" s="38" t="s">
        <v>127</v>
      </c>
      <c r="C17" s="41">
        <v>1331</v>
      </c>
      <c r="D17" s="45">
        <v>1323</v>
      </c>
      <c r="E17" s="41">
        <f t="shared" si="1"/>
        <v>440</v>
      </c>
      <c r="F17" s="45">
        <f t="shared" si="2"/>
        <v>445</v>
      </c>
      <c r="G17" s="48">
        <f t="shared" si="0"/>
        <v>0.006046863189720364</v>
      </c>
      <c r="H17" s="45">
        <f t="shared" si="3"/>
        <v>8</v>
      </c>
      <c r="I17" s="48">
        <f t="shared" si="4"/>
        <v>-0.011235955056179803</v>
      </c>
      <c r="J17" s="45">
        <f t="shared" si="5"/>
        <v>-5</v>
      </c>
      <c r="K17" s="45"/>
      <c r="L17" s="45">
        <v>891</v>
      </c>
      <c r="M17" s="45">
        <v>878</v>
      </c>
      <c r="P17" s="3"/>
      <c r="Q17" s="3"/>
      <c r="AC17" s="3"/>
      <c r="AD17" s="3"/>
    </row>
    <row r="18" spans="2:30" ht="12.75">
      <c r="B18" s="38" t="s">
        <v>128</v>
      </c>
      <c r="C18" s="41">
        <v>2458</v>
      </c>
      <c r="D18" s="45">
        <v>1965</v>
      </c>
      <c r="E18" s="41">
        <f t="shared" si="1"/>
        <v>763</v>
      </c>
      <c r="F18" s="45">
        <f t="shared" si="2"/>
        <v>556</v>
      </c>
      <c r="G18" s="48">
        <f t="shared" si="0"/>
        <v>0.25089058524173025</v>
      </c>
      <c r="H18" s="45">
        <f t="shared" si="3"/>
        <v>493</v>
      </c>
      <c r="I18" s="48">
        <f t="shared" si="4"/>
        <v>0.3723021582733812</v>
      </c>
      <c r="J18" s="45">
        <f t="shared" si="5"/>
        <v>207</v>
      </c>
      <c r="K18" s="45"/>
      <c r="L18" s="45">
        <v>1695</v>
      </c>
      <c r="M18" s="45">
        <v>1409</v>
      </c>
      <c r="AC18" s="3"/>
      <c r="AD18" s="3"/>
    </row>
    <row r="19" spans="2:30" ht="12.75">
      <c r="B19" s="38" t="s">
        <v>129</v>
      </c>
      <c r="C19" s="41"/>
      <c r="D19" s="45"/>
      <c r="E19" s="41"/>
      <c r="F19" s="45"/>
      <c r="G19" s="48">
        <f t="shared" si="0"/>
      </c>
      <c r="H19" s="45">
        <f t="shared" si="3"/>
        <v>0</v>
      </c>
      <c r="I19" s="48">
        <f t="shared" si="4"/>
      </c>
      <c r="J19" s="45">
        <f t="shared" si="5"/>
        <v>0</v>
      </c>
      <c r="K19" s="45"/>
      <c r="L19" s="45"/>
      <c r="M19" s="45"/>
      <c r="P19" s="3"/>
      <c r="Q19" s="3"/>
      <c r="AC19" s="3"/>
      <c r="AD19" s="3"/>
    </row>
    <row r="20" spans="2:30" ht="12.75">
      <c r="B20" s="38" t="s">
        <v>130</v>
      </c>
      <c r="C20" s="41">
        <v>129</v>
      </c>
      <c r="D20" s="45">
        <v>160</v>
      </c>
      <c r="E20" s="41">
        <f t="shared" si="1"/>
        <v>43</v>
      </c>
      <c r="F20" s="45">
        <f t="shared" si="2"/>
        <v>32</v>
      </c>
      <c r="G20" s="48">
        <f t="shared" si="0"/>
        <v>-0.19374999999999998</v>
      </c>
      <c r="H20" s="45">
        <f t="shared" si="3"/>
        <v>-31</v>
      </c>
      <c r="I20" s="48">
        <f t="shared" si="4"/>
        <v>0.34375</v>
      </c>
      <c r="J20" s="45">
        <f t="shared" si="5"/>
        <v>11</v>
      </c>
      <c r="K20" s="45"/>
      <c r="L20" s="45">
        <v>86</v>
      </c>
      <c r="M20" s="45">
        <v>128</v>
      </c>
      <c r="AC20" s="3"/>
      <c r="AD20" s="3"/>
    </row>
    <row r="21" spans="2:30" ht="12.75">
      <c r="B21" s="38" t="s">
        <v>131</v>
      </c>
      <c r="C21" s="41">
        <v>144</v>
      </c>
      <c r="D21" s="45">
        <v>102</v>
      </c>
      <c r="E21" s="41">
        <f t="shared" si="1"/>
        <v>57</v>
      </c>
      <c r="F21" s="45">
        <f t="shared" si="2"/>
        <v>39</v>
      </c>
      <c r="G21" s="48">
        <f t="shared" si="0"/>
        <v>0.41176470588235303</v>
      </c>
      <c r="H21" s="45">
        <f t="shared" si="3"/>
        <v>42</v>
      </c>
      <c r="I21" s="48">
        <f t="shared" si="4"/>
        <v>0.46153846153846145</v>
      </c>
      <c r="J21" s="45">
        <f t="shared" si="5"/>
        <v>18</v>
      </c>
      <c r="K21" s="45"/>
      <c r="L21" s="45">
        <v>87</v>
      </c>
      <c r="M21" s="45">
        <v>63</v>
      </c>
      <c r="N21" s="3"/>
      <c r="O21" s="3"/>
      <c r="P21" s="3"/>
      <c r="Q21" s="3"/>
      <c r="AC21" s="3"/>
      <c r="AD21" s="3"/>
    </row>
    <row r="22" spans="2:30" ht="12.75">
      <c r="B22" s="38" t="s">
        <v>132</v>
      </c>
      <c r="C22" s="41">
        <v>73</v>
      </c>
      <c r="D22" s="45">
        <v>146</v>
      </c>
      <c r="E22" s="41">
        <f t="shared" si="1"/>
        <v>19</v>
      </c>
      <c r="F22" s="45">
        <f t="shared" si="2"/>
        <v>36</v>
      </c>
      <c r="G22" s="48">
        <f t="shared" si="0"/>
        <v>-0.5</v>
      </c>
      <c r="H22" s="45">
        <f t="shared" si="3"/>
        <v>-73</v>
      </c>
      <c r="I22" s="48">
        <f t="shared" si="4"/>
        <v>-0.4722222222222222</v>
      </c>
      <c r="J22" s="45">
        <f t="shared" si="5"/>
        <v>-17</v>
      </c>
      <c r="K22" s="45"/>
      <c r="L22" s="45">
        <v>54</v>
      </c>
      <c r="M22" s="45">
        <v>110</v>
      </c>
      <c r="P22" s="3"/>
      <c r="Q22" s="3"/>
      <c r="AC22" s="3"/>
      <c r="AD22" s="3"/>
    </row>
    <row r="23" spans="2:30" ht="12.75">
      <c r="B23" s="38" t="s">
        <v>133</v>
      </c>
      <c r="C23" s="41">
        <v>4243</v>
      </c>
      <c r="D23" s="45">
        <v>4467</v>
      </c>
      <c r="E23" s="41">
        <f t="shared" si="1"/>
        <v>1157</v>
      </c>
      <c r="F23" s="45">
        <f t="shared" si="2"/>
        <v>1232</v>
      </c>
      <c r="G23" s="48">
        <f t="shared" si="0"/>
        <v>-0.05014551152899038</v>
      </c>
      <c r="H23" s="45">
        <f t="shared" si="3"/>
        <v>-224</v>
      </c>
      <c r="I23" s="48">
        <f t="shared" si="4"/>
        <v>-0.06087662337662336</v>
      </c>
      <c r="J23" s="45">
        <f t="shared" si="5"/>
        <v>-75</v>
      </c>
      <c r="K23" s="45"/>
      <c r="L23" s="45">
        <v>3086</v>
      </c>
      <c r="M23" s="45">
        <v>3235</v>
      </c>
      <c r="AC23" s="3"/>
      <c r="AD23" s="3"/>
    </row>
    <row r="24" spans="2:30" ht="12.75">
      <c r="B24" s="38" t="s">
        <v>134</v>
      </c>
      <c r="C24" s="41">
        <v>208</v>
      </c>
      <c r="D24" s="45">
        <v>171</v>
      </c>
      <c r="E24" s="41">
        <f t="shared" si="1"/>
        <v>70</v>
      </c>
      <c r="F24" s="45">
        <f t="shared" si="2"/>
        <v>50</v>
      </c>
      <c r="G24" s="48">
        <f t="shared" si="0"/>
        <v>0.21637426900584789</v>
      </c>
      <c r="H24" s="45">
        <f t="shared" si="3"/>
        <v>37</v>
      </c>
      <c r="I24" s="48">
        <f t="shared" si="4"/>
        <v>0.3999999999999999</v>
      </c>
      <c r="J24" s="45">
        <f t="shared" si="5"/>
        <v>20</v>
      </c>
      <c r="K24" s="45"/>
      <c r="L24" s="45">
        <v>138</v>
      </c>
      <c r="M24" s="45">
        <v>121</v>
      </c>
      <c r="R24" s="3"/>
      <c r="S24" s="3"/>
      <c r="T24" s="3"/>
      <c r="U24" s="3"/>
      <c r="V24" s="3"/>
      <c r="W24" s="3"/>
      <c r="X24" s="3"/>
      <c r="Y24" s="3"/>
      <c r="Z24" s="3"/>
      <c r="AB24" s="3"/>
      <c r="AC24" s="3"/>
      <c r="AD24" s="3"/>
    </row>
    <row r="25" spans="2:13" ht="12.75">
      <c r="B25" s="38" t="s">
        <v>135</v>
      </c>
      <c r="C25" s="41">
        <v>409</v>
      </c>
      <c r="D25" s="45">
        <v>410</v>
      </c>
      <c r="E25" s="41">
        <f t="shared" si="1"/>
        <v>190</v>
      </c>
      <c r="F25" s="45">
        <f t="shared" si="2"/>
        <v>139</v>
      </c>
      <c r="G25" s="48">
        <f t="shared" si="0"/>
        <v>-0.0024390243902439046</v>
      </c>
      <c r="H25" s="45">
        <f t="shared" si="3"/>
        <v>-1</v>
      </c>
      <c r="I25" s="48">
        <f t="shared" si="4"/>
        <v>0.3669064748201438</v>
      </c>
      <c r="J25" s="45">
        <f t="shared" si="5"/>
        <v>51</v>
      </c>
      <c r="K25" s="45"/>
      <c r="L25" s="45">
        <v>219</v>
      </c>
      <c r="M25" s="45">
        <v>271</v>
      </c>
    </row>
    <row r="26" spans="2:13" ht="13.5" thickBot="1">
      <c r="B26" s="38" t="s">
        <v>136</v>
      </c>
      <c r="C26" s="41">
        <v>420</v>
      </c>
      <c r="D26" s="45">
        <v>308</v>
      </c>
      <c r="E26" s="41">
        <f t="shared" si="1"/>
        <v>65</v>
      </c>
      <c r="F26" s="45">
        <f t="shared" si="2"/>
        <v>-10</v>
      </c>
      <c r="G26" s="276">
        <f t="shared" si="0"/>
        <v>0.36363636363636354</v>
      </c>
      <c r="H26" s="45">
        <f t="shared" si="3"/>
        <v>112</v>
      </c>
      <c r="I26" s="276">
        <f t="shared" si="4"/>
        <v>-7.5</v>
      </c>
      <c r="J26" s="45">
        <f t="shared" si="5"/>
        <v>75</v>
      </c>
      <c r="K26" s="45"/>
      <c r="L26" s="45">
        <v>355</v>
      </c>
      <c r="M26" s="45">
        <v>318</v>
      </c>
    </row>
    <row r="27" spans="2:13" ht="15.75" customHeight="1">
      <c r="B27" s="87" t="s">
        <v>230</v>
      </c>
      <c r="C27" s="274">
        <v>42023</v>
      </c>
      <c r="D27" s="88">
        <v>41234</v>
      </c>
      <c r="E27" s="274">
        <f t="shared" si="1"/>
        <v>12370</v>
      </c>
      <c r="F27" s="88">
        <f t="shared" si="2"/>
        <v>12753</v>
      </c>
      <c r="G27" s="277">
        <f t="shared" si="0"/>
        <v>0.019134694669447505</v>
      </c>
      <c r="H27" s="88">
        <f t="shared" si="3"/>
        <v>789</v>
      </c>
      <c r="I27" s="277">
        <f t="shared" si="4"/>
        <v>-0.030032149298204303</v>
      </c>
      <c r="J27" s="88">
        <f t="shared" si="5"/>
        <v>-383</v>
      </c>
      <c r="K27" s="45"/>
      <c r="L27" s="88">
        <v>29653</v>
      </c>
      <c r="M27" s="88">
        <v>28481</v>
      </c>
    </row>
    <row r="28" spans="4:11" ht="12.75">
      <c r="D28" s="121"/>
      <c r="I28" s="86">
        <f>_xlfn.IFERROR(E28/#REF!-1,"")</f>
      </c>
      <c r="K28" s="45"/>
    </row>
    <row r="29" spans="2:4" ht="12.75">
      <c r="B29" s="176"/>
      <c r="D29" s="121"/>
    </row>
    <row r="30" ht="12.75" customHeight="1">
      <c r="D30" s="121"/>
    </row>
    <row r="31" spans="4:13" ht="12.75" customHeight="1">
      <c r="D31" s="3"/>
      <c r="F31" s="3"/>
      <c r="G31" s="3"/>
      <c r="H31" s="3"/>
      <c r="M31" s="3"/>
    </row>
    <row r="33" ht="12.75" customHeight="1"/>
    <row r="34" ht="13.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8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0" width="20.7109375" style="1" customWidth="1"/>
    <col min="11" max="11" width="17.7109375" style="1" customWidth="1"/>
    <col min="12" max="13" width="20.7109375" style="1" customWidth="1"/>
    <col min="14" max="17" width="17.7109375" style="1" customWidth="1"/>
    <col min="18" max="22" width="17.7109375" style="1" hidden="1" customWidth="1"/>
    <col min="23" max="16384" width="9.140625" style="1" customWidth="1"/>
  </cols>
  <sheetData>
    <row r="1" ht="23.25" customHeight="1">
      <c r="B1" s="33" t="s">
        <v>212</v>
      </c>
    </row>
    <row r="2" spans="2:13" ht="15.75" customHeight="1">
      <c r="B2" s="72"/>
      <c r="C2" s="72"/>
      <c r="D2" s="72"/>
      <c r="E2" s="72"/>
      <c r="F2" s="72"/>
      <c r="G2" s="35"/>
      <c r="H2" s="35"/>
      <c r="I2" s="35"/>
      <c r="J2" s="35"/>
      <c r="L2" s="35"/>
      <c r="M2" s="35"/>
    </row>
    <row r="3" spans="2:13" ht="12.75">
      <c r="B3" s="2"/>
      <c r="C3" s="2"/>
      <c r="D3" s="24"/>
      <c r="E3" s="24"/>
      <c r="F3" s="24"/>
      <c r="G3" s="43"/>
      <c r="H3" s="43"/>
      <c r="I3" s="43"/>
      <c r="J3" s="43"/>
      <c r="L3" s="171"/>
      <c r="M3" s="171"/>
    </row>
    <row r="4" spans="2:13" ht="75.75" customHeight="1">
      <c r="B4" s="83" t="s">
        <v>137</v>
      </c>
      <c r="C4" s="75">
        <v>2019</v>
      </c>
      <c r="D4" s="76" t="s">
        <v>312</v>
      </c>
      <c r="E4" s="75" t="s">
        <v>284</v>
      </c>
      <c r="F4" s="76" t="s">
        <v>315</v>
      </c>
      <c r="G4" s="76" t="s">
        <v>290</v>
      </c>
      <c r="H4" s="76" t="s">
        <v>286</v>
      </c>
      <c r="I4" s="76" t="s">
        <v>287</v>
      </c>
      <c r="J4" s="76" t="s">
        <v>288</v>
      </c>
      <c r="K4" s="3"/>
      <c r="L4" s="120" t="s">
        <v>277</v>
      </c>
      <c r="M4" s="120" t="s">
        <v>279</v>
      </c>
    </row>
    <row r="5" spans="2:13" ht="12" customHeight="1">
      <c r="B5" s="71"/>
      <c r="C5" s="111" t="s">
        <v>215</v>
      </c>
      <c r="D5" s="109" t="s">
        <v>215</v>
      </c>
      <c r="E5" s="111" t="s">
        <v>215</v>
      </c>
      <c r="F5" s="109" t="s">
        <v>215</v>
      </c>
      <c r="G5" s="109" t="s">
        <v>84</v>
      </c>
      <c r="H5" s="109" t="s">
        <v>215</v>
      </c>
      <c r="I5" s="109" t="s">
        <v>84</v>
      </c>
      <c r="J5" s="109" t="s">
        <v>215</v>
      </c>
      <c r="K5" s="3"/>
      <c r="L5" s="109" t="s">
        <v>215</v>
      </c>
      <c r="M5" s="109" t="s">
        <v>215</v>
      </c>
    </row>
    <row r="6" spans="2:13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K6" s="3"/>
      <c r="L6" s="115"/>
      <c r="M6" s="115"/>
    </row>
    <row r="7" spans="2:13" ht="12.75">
      <c r="B7" s="84" t="s">
        <v>26</v>
      </c>
      <c r="C7" s="85">
        <v>-26686</v>
      </c>
      <c r="D7" s="82">
        <v>-24941</v>
      </c>
      <c r="E7" s="85">
        <f aca="true" t="shared" si="0" ref="E7:E34">C7-L7</f>
        <v>-7810</v>
      </c>
      <c r="F7" s="82">
        <f aca="true" t="shared" si="1" ref="F7:F34">D7-M7</f>
        <v>-8531</v>
      </c>
      <c r="G7" s="277">
        <f>_xlfn.IFERROR(C7/D7-1,"")</f>
        <v>0.0699651176777194</v>
      </c>
      <c r="H7" s="82">
        <f>C7-D7</f>
        <v>-1745</v>
      </c>
      <c r="I7" s="277">
        <f>_xlfn.IFERROR(E7/F7-1,"")</f>
        <v>-0.08451529715156492</v>
      </c>
      <c r="J7" s="82">
        <f>E7-F7</f>
        <v>721</v>
      </c>
      <c r="L7" s="82">
        <v>-18876</v>
      </c>
      <c r="M7" s="82">
        <v>-16410</v>
      </c>
    </row>
    <row r="8" spans="2:13" ht="12.75">
      <c r="B8" s="38" t="s">
        <v>138</v>
      </c>
      <c r="C8" s="41">
        <v>-26687</v>
      </c>
      <c r="D8" s="45">
        <v>-24957</v>
      </c>
      <c r="E8" s="41">
        <f t="shared" si="0"/>
        <v>-7810</v>
      </c>
      <c r="F8" s="45">
        <f t="shared" si="1"/>
        <v>-8536</v>
      </c>
      <c r="G8" s="48">
        <f aca="true" t="shared" si="2" ref="G8:G34">_xlfn.IFERROR(C8/D8-1,"")</f>
        <v>0.06931922907400723</v>
      </c>
      <c r="H8" s="45">
        <f aca="true" t="shared" si="3" ref="H8:H34">C8-D8</f>
        <v>-1730</v>
      </c>
      <c r="I8" s="48">
        <f aca="true" t="shared" si="4" ref="I8:I34">_xlfn.IFERROR(E8/F8-1,"")</f>
        <v>-0.08505154639175261</v>
      </c>
      <c r="J8" s="45">
        <f aca="true" t="shared" si="5" ref="J8:J34">E8-F8</f>
        <v>726</v>
      </c>
      <c r="L8" s="45">
        <v>-18877</v>
      </c>
      <c r="M8" s="45">
        <v>-16421</v>
      </c>
    </row>
    <row r="9" spans="2:26" ht="13.5" thickBot="1">
      <c r="B9" s="38" t="s">
        <v>150</v>
      </c>
      <c r="C9" s="41">
        <v>1</v>
      </c>
      <c r="D9" s="45">
        <v>16</v>
      </c>
      <c r="E9" s="41">
        <f t="shared" si="0"/>
        <v>0</v>
      </c>
      <c r="F9" s="45">
        <f t="shared" si="1"/>
        <v>5</v>
      </c>
      <c r="G9" s="48">
        <f t="shared" si="2"/>
        <v>-0.9375</v>
      </c>
      <c r="H9" s="45">
        <f t="shared" si="3"/>
        <v>-15</v>
      </c>
      <c r="I9" s="48">
        <f t="shared" si="4"/>
        <v>-1</v>
      </c>
      <c r="J9" s="45">
        <f t="shared" si="5"/>
        <v>-5</v>
      </c>
      <c r="K9" s="3"/>
      <c r="L9" s="45">
        <v>1</v>
      </c>
      <c r="M9" s="45">
        <v>11</v>
      </c>
      <c r="Z9" s="3"/>
    </row>
    <row r="10" spans="2:26" ht="12.75">
      <c r="B10" s="87" t="s">
        <v>77</v>
      </c>
      <c r="C10" s="274">
        <v>-2977</v>
      </c>
      <c r="D10" s="88">
        <v>-2519</v>
      </c>
      <c r="E10" s="274">
        <f t="shared" si="0"/>
        <v>-935</v>
      </c>
      <c r="F10" s="88">
        <f t="shared" si="1"/>
        <v>-751</v>
      </c>
      <c r="G10" s="277">
        <f t="shared" si="2"/>
        <v>0.18181818181818188</v>
      </c>
      <c r="H10" s="88">
        <f t="shared" si="3"/>
        <v>-458</v>
      </c>
      <c r="I10" s="277">
        <f t="shared" si="4"/>
        <v>0.24500665778961395</v>
      </c>
      <c r="J10" s="88">
        <f t="shared" si="5"/>
        <v>-184</v>
      </c>
      <c r="L10" s="88">
        <v>-2042</v>
      </c>
      <c r="M10" s="88">
        <v>-1768</v>
      </c>
      <c r="Z10" s="3"/>
    </row>
    <row r="11" spans="2:26" ht="12.75">
      <c r="B11" s="38" t="s">
        <v>139</v>
      </c>
      <c r="C11" s="41">
        <v>-958</v>
      </c>
      <c r="D11" s="45">
        <v>-875</v>
      </c>
      <c r="E11" s="41">
        <f t="shared" si="0"/>
        <v>-310</v>
      </c>
      <c r="F11" s="45">
        <f t="shared" si="1"/>
        <v>-313</v>
      </c>
      <c r="G11" s="48">
        <f t="shared" si="2"/>
        <v>0.09485714285714275</v>
      </c>
      <c r="H11" s="45">
        <f t="shared" si="3"/>
        <v>-83</v>
      </c>
      <c r="I11" s="48">
        <f t="shared" si="4"/>
        <v>-0.009584664536741228</v>
      </c>
      <c r="J11" s="45">
        <f t="shared" si="5"/>
        <v>3</v>
      </c>
      <c r="L11" s="45">
        <v>-648</v>
      </c>
      <c r="M11" s="45">
        <v>-562</v>
      </c>
      <c r="Z11" s="3"/>
    </row>
    <row r="12" spans="2:26" ht="12.75">
      <c r="B12" s="38" t="s">
        <v>140</v>
      </c>
      <c r="C12" s="41">
        <v>-1483</v>
      </c>
      <c r="D12" s="45">
        <v>-1151</v>
      </c>
      <c r="E12" s="41">
        <f t="shared" si="0"/>
        <v>-463</v>
      </c>
      <c r="F12" s="45">
        <f t="shared" si="1"/>
        <v>-280</v>
      </c>
      <c r="G12" s="48">
        <f t="shared" si="2"/>
        <v>0.2884448305821026</v>
      </c>
      <c r="H12" s="45">
        <f t="shared" si="3"/>
        <v>-332</v>
      </c>
      <c r="I12" s="48">
        <f t="shared" si="4"/>
        <v>0.6535714285714285</v>
      </c>
      <c r="J12" s="45">
        <f t="shared" si="5"/>
        <v>-183</v>
      </c>
      <c r="K12" s="3"/>
      <c r="L12" s="45">
        <v>-1020</v>
      </c>
      <c r="M12" s="45">
        <v>-871</v>
      </c>
      <c r="Y12" s="3"/>
      <c r="Z12" s="3"/>
    </row>
    <row r="13" spans="2:26" ht="13.5" thickBot="1">
      <c r="B13" s="38" t="s">
        <v>141</v>
      </c>
      <c r="C13" s="41">
        <v>-536</v>
      </c>
      <c r="D13" s="45">
        <v>-493</v>
      </c>
      <c r="E13" s="41">
        <f t="shared" si="0"/>
        <v>-162</v>
      </c>
      <c r="F13" s="45">
        <f t="shared" si="1"/>
        <v>-158</v>
      </c>
      <c r="G13" s="48">
        <f t="shared" si="2"/>
        <v>0.0872210953346857</v>
      </c>
      <c r="H13" s="45">
        <f t="shared" si="3"/>
        <v>-43</v>
      </c>
      <c r="I13" s="48">
        <f t="shared" si="4"/>
        <v>0.025316455696202445</v>
      </c>
      <c r="J13" s="45">
        <f t="shared" si="5"/>
        <v>-4</v>
      </c>
      <c r="L13" s="45">
        <v>-374</v>
      </c>
      <c r="M13" s="45">
        <v>-335</v>
      </c>
      <c r="Y13" s="3"/>
      <c r="Z13" s="3"/>
    </row>
    <row r="14" spans="2:26" ht="12.75">
      <c r="B14" s="87" t="s">
        <v>14</v>
      </c>
      <c r="C14" s="274">
        <v>-3168</v>
      </c>
      <c r="D14" s="88">
        <v>-2871</v>
      </c>
      <c r="E14" s="274">
        <f t="shared" si="0"/>
        <v>-924</v>
      </c>
      <c r="F14" s="88">
        <f t="shared" si="1"/>
        <v>-853</v>
      </c>
      <c r="G14" s="277">
        <f t="shared" si="2"/>
        <v>0.10344827586206895</v>
      </c>
      <c r="H14" s="88">
        <f t="shared" si="3"/>
        <v>-297</v>
      </c>
      <c r="I14" s="277">
        <f t="shared" si="4"/>
        <v>0.08323563892145369</v>
      </c>
      <c r="J14" s="88">
        <f t="shared" si="5"/>
        <v>-71</v>
      </c>
      <c r="L14" s="88">
        <v>-2244</v>
      </c>
      <c r="M14" s="88">
        <v>-2018</v>
      </c>
      <c r="Y14" s="3"/>
      <c r="Z14" s="3"/>
    </row>
    <row r="15" spans="2:26" ht="12.75">
      <c r="B15" s="38" t="s">
        <v>142</v>
      </c>
      <c r="C15" s="41">
        <v>-2344</v>
      </c>
      <c r="D15" s="45">
        <v>-2178</v>
      </c>
      <c r="E15" s="41">
        <f t="shared" si="0"/>
        <v>-656</v>
      </c>
      <c r="F15" s="45">
        <f t="shared" si="1"/>
        <v>-627</v>
      </c>
      <c r="G15" s="48">
        <f t="shared" si="2"/>
        <v>0.07621671258034901</v>
      </c>
      <c r="H15" s="45">
        <f t="shared" si="3"/>
        <v>-166</v>
      </c>
      <c r="I15" s="48">
        <f t="shared" si="4"/>
        <v>0.046251993620414655</v>
      </c>
      <c r="J15" s="45">
        <f t="shared" si="5"/>
        <v>-29</v>
      </c>
      <c r="K15" s="3"/>
      <c r="L15" s="45">
        <v>-1688</v>
      </c>
      <c r="M15" s="45">
        <v>-1551</v>
      </c>
      <c r="Y15" s="3"/>
      <c r="Z15" s="3"/>
    </row>
    <row r="16" spans="2:26" ht="12.75">
      <c r="B16" s="38" t="s">
        <v>143</v>
      </c>
      <c r="C16" s="41">
        <v>-519</v>
      </c>
      <c r="D16" s="45">
        <v>-468</v>
      </c>
      <c r="E16" s="41">
        <f t="shared" si="0"/>
        <v>-142</v>
      </c>
      <c r="F16" s="45">
        <f t="shared" si="1"/>
        <v>-128</v>
      </c>
      <c r="G16" s="48">
        <f t="shared" si="2"/>
        <v>0.10897435897435903</v>
      </c>
      <c r="H16" s="45">
        <f t="shared" si="3"/>
        <v>-51</v>
      </c>
      <c r="I16" s="48">
        <f t="shared" si="4"/>
        <v>0.109375</v>
      </c>
      <c r="J16" s="45">
        <f t="shared" si="5"/>
        <v>-14</v>
      </c>
      <c r="L16" s="45">
        <v>-377</v>
      </c>
      <c r="M16" s="45">
        <v>-340</v>
      </c>
      <c r="Y16" s="3"/>
      <c r="Z16" s="3"/>
    </row>
    <row r="17" spans="2:26" ht="12.75">
      <c r="B17" s="38" t="s">
        <v>151</v>
      </c>
      <c r="C17" s="41">
        <v>-95</v>
      </c>
      <c r="D17" s="45">
        <v>-27</v>
      </c>
      <c r="E17" s="41">
        <f t="shared" si="0"/>
        <v>-70</v>
      </c>
      <c r="F17" s="45">
        <f t="shared" si="1"/>
        <v>-44</v>
      </c>
      <c r="G17" s="48">
        <f t="shared" si="2"/>
        <v>2.5185185185185186</v>
      </c>
      <c r="H17" s="45">
        <f t="shared" si="3"/>
        <v>-68</v>
      </c>
      <c r="I17" s="48">
        <f t="shared" si="4"/>
        <v>0.5909090909090908</v>
      </c>
      <c r="J17" s="45">
        <f t="shared" si="5"/>
        <v>-26</v>
      </c>
      <c r="K17" s="3"/>
      <c r="L17" s="45">
        <v>-25</v>
      </c>
      <c r="M17" s="45">
        <v>17</v>
      </c>
      <c r="Y17" s="3"/>
      <c r="Z17" s="3"/>
    </row>
    <row r="18" spans="2:26" ht="13.5" thickBot="1">
      <c r="B18" s="38" t="s">
        <v>144</v>
      </c>
      <c r="C18" s="41">
        <v>-210</v>
      </c>
      <c r="D18" s="45">
        <v>-198</v>
      </c>
      <c r="E18" s="41">
        <f t="shared" si="0"/>
        <v>-56</v>
      </c>
      <c r="F18" s="45">
        <f t="shared" si="1"/>
        <v>-54</v>
      </c>
      <c r="G18" s="48">
        <f t="shared" si="2"/>
        <v>0.06060606060606055</v>
      </c>
      <c r="H18" s="45">
        <f t="shared" si="3"/>
        <v>-12</v>
      </c>
      <c r="I18" s="48">
        <f t="shared" si="4"/>
        <v>0.03703703703703698</v>
      </c>
      <c r="J18" s="45">
        <f t="shared" si="5"/>
        <v>-2</v>
      </c>
      <c r="K18" s="3"/>
      <c r="L18" s="45">
        <v>-154</v>
      </c>
      <c r="M18" s="45">
        <v>-144</v>
      </c>
      <c r="Y18" s="3"/>
      <c r="Z18" s="3"/>
    </row>
    <row r="19" spans="2:26" ht="13.5" thickBot="1">
      <c r="B19" s="87" t="s">
        <v>29</v>
      </c>
      <c r="C19" s="274">
        <v>-1053</v>
      </c>
      <c r="D19" s="88">
        <v>-1039</v>
      </c>
      <c r="E19" s="274">
        <f t="shared" si="0"/>
        <v>-265</v>
      </c>
      <c r="F19" s="88">
        <f t="shared" si="1"/>
        <v>-262</v>
      </c>
      <c r="G19" s="277">
        <f t="shared" si="2"/>
        <v>0.013474494706448459</v>
      </c>
      <c r="H19" s="88">
        <f t="shared" si="3"/>
        <v>-14</v>
      </c>
      <c r="I19" s="277">
        <f t="shared" si="4"/>
        <v>0.011450381679389388</v>
      </c>
      <c r="J19" s="88">
        <f t="shared" si="5"/>
        <v>-3</v>
      </c>
      <c r="K19" s="3"/>
      <c r="L19" s="88">
        <v>-788</v>
      </c>
      <c r="M19" s="88">
        <v>-777</v>
      </c>
      <c r="Y19" s="3"/>
      <c r="Z19" s="3"/>
    </row>
    <row r="20" spans="2:26" ht="12.75">
      <c r="B20" s="87" t="s">
        <v>78</v>
      </c>
      <c r="C20" s="274">
        <v>-1828</v>
      </c>
      <c r="D20" s="88">
        <v>-1865</v>
      </c>
      <c r="E20" s="274">
        <f t="shared" si="0"/>
        <v>-509</v>
      </c>
      <c r="F20" s="88">
        <f t="shared" si="1"/>
        <v>-565</v>
      </c>
      <c r="G20" s="277">
        <f t="shared" si="2"/>
        <v>-0.019839142091152784</v>
      </c>
      <c r="H20" s="88">
        <f t="shared" si="3"/>
        <v>37</v>
      </c>
      <c r="I20" s="277">
        <f t="shared" si="4"/>
        <v>-0.09911504424778761</v>
      </c>
      <c r="J20" s="88">
        <f t="shared" si="5"/>
        <v>56</v>
      </c>
      <c r="L20" s="88">
        <v>-1319</v>
      </c>
      <c r="M20" s="88">
        <v>-1300</v>
      </c>
      <c r="Y20" s="3"/>
      <c r="Z20" s="3"/>
    </row>
    <row r="21" spans="2:26" ht="12.75">
      <c r="B21" s="38" t="s">
        <v>200</v>
      </c>
      <c r="C21" s="41">
        <v>-370</v>
      </c>
      <c r="D21" s="45">
        <v>-366</v>
      </c>
      <c r="E21" s="41">
        <f t="shared" si="0"/>
        <v>-97</v>
      </c>
      <c r="F21" s="45">
        <f t="shared" si="1"/>
        <v>-93</v>
      </c>
      <c r="G21" s="48">
        <f t="shared" si="2"/>
        <v>0.010928961748633892</v>
      </c>
      <c r="H21" s="45">
        <f t="shared" si="3"/>
        <v>-4</v>
      </c>
      <c r="I21" s="48">
        <f t="shared" si="4"/>
        <v>0.043010752688172005</v>
      </c>
      <c r="J21" s="45">
        <f t="shared" si="5"/>
        <v>-4</v>
      </c>
      <c r="L21" s="45">
        <v>-273</v>
      </c>
      <c r="M21" s="45">
        <v>-273</v>
      </c>
      <c r="Y21" s="3"/>
      <c r="Z21" s="3"/>
    </row>
    <row r="22" spans="2:26" ht="12.75">
      <c r="B22" s="38" t="s">
        <v>145</v>
      </c>
      <c r="C22" s="41">
        <v>-277</v>
      </c>
      <c r="D22" s="45">
        <v>-271</v>
      </c>
      <c r="E22" s="41">
        <f t="shared" si="0"/>
        <v>-113</v>
      </c>
      <c r="F22" s="45">
        <f t="shared" si="1"/>
        <v>-95</v>
      </c>
      <c r="G22" s="48">
        <f t="shared" si="2"/>
        <v>0.022140221402213944</v>
      </c>
      <c r="H22" s="45">
        <f t="shared" si="3"/>
        <v>-6</v>
      </c>
      <c r="I22" s="48">
        <f t="shared" si="4"/>
        <v>0.18947368421052624</v>
      </c>
      <c r="J22" s="45">
        <f t="shared" si="5"/>
        <v>-18</v>
      </c>
      <c r="K22" s="3"/>
      <c r="L22" s="45">
        <v>-164</v>
      </c>
      <c r="M22" s="45">
        <v>-176</v>
      </c>
      <c r="Y22" s="3"/>
      <c r="Z22" s="3"/>
    </row>
    <row r="23" spans="2:26" ht="12.75">
      <c r="B23" s="38" t="s">
        <v>146</v>
      </c>
      <c r="C23" s="41">
        <v>-141</v>
      </c>
      <c r="D23" s="45">
        <v>-244</v>
      </c>
      <c r="E23" s="41">
        <f t="shared" si="0"/>
        <v>0</v>
      </c>
      <c r="F23" s="45">
        <f t="shared" si="1"/>
        <v>-65</v>
      </c>
      <c r="G23" s="48">
        <f t="shared" si="2"/>
        <v>-0.4221311475409836</v>
      </c>
      <c r="H23" s="45">
        <f t="shared" si="3"/>
        <v>103</v>
      </c>
      <c r="I23" s="48">
        <f t="shared" si="4"/>
        <v>-1</v>
      </c>
      <c r="J23" s="45">
        <f t="shared" si="5"/>
        <v>65</v>
      </c>
      <c r="K23" s="3"/>
      <c r="L23" s="45">
        <v>-141</v>
      </c>
      <c r="M23" s="45">
        <v>-179</v>
      </c>
      <c r="Y23" s="3"/>
      <c r="Z23" s="3"/>
    </row>
    <row r="24" spans="2:26" ht="12.75">
      <c r="B24" s="38" t="s">
        <v>147</v>
      </c>
      <c r="C24" s="41">
        <v>-86</v>
      </c>
      <c r="D24" s="45">
        <v>-117</v>
      </c>
      <c r="E24" s="41">
        <f t="shared" si="0"/>
        <v>-29</v>
      </c>
      <c r="F24" s="45">
        <f t="shared" si="1"/>
        <v>-32</v>
      </c>
      <c r="G24" s="48">
        <f t="shared" si="2"/>
        <v>-0.2649572649572649</v>
      </c>
      <c r="H24" s="45">
        <f t="shared" si="3"/>
        <v>31</v>
      </c>
      <c r="I24" s="48">
        <f t="shared" si="4"/>
        <v>-0.09375</v>
      </c>
      <c r="J24" s="45">
        <f t="shared" si="5"/>
        <v>3</v>
      </c>
      <c r="K24" s="3"/>
      <c r="L24" s="45">
        <v>-57</v>
      </c>
      <c r="M24" s="45">
        <v>-85</v>
      </c>
      <c r="Y24" s="3"/>
      <c r="Z24" s="3"/>
    </row>
    <row r="25" spans="2:26" ht="13.5" thickBot="1">
      <c r="B25" s="38" t="s">
        <v>148</v>
      </c>
      <c r="C25" s="41">
        <v>-954</v>
      </c>
      <c r="D25" s="45">
        <v>-867</v>
      </c>
      <c r="E25" s="41">
        <f t="shared" si="0"/>
        <v>-270</v>
      </c>
      <c r="F25" s="45">
        <f t="shared" si="1"/>
        <v>-280</v>
      </c>
      <c r="G25" s="48">
        <f t="shared" si="2"/>
        <v>0.10034602076124566</v>
      </c>
      <c r="H25" s="45">
        <f t="shared" si="3"/>
        <v>-87</v>
      </c>
      <c r="I25" s="48">
        <f t="shared" si="4"/>
        <v>-0.0357142857142857</v>
      </c>
      <c r="J25" s="45">
        <f t="shared" si="5"/>
        <v>10</v>
      </c>
      <c r="L25" s="45">
        <v>-684</v>
      </c>
      <c r="M25" s="45">
        <v>-587</v>
      </c>
      <c r="N25" s="3"/>
      <c r="O25" s="3"/>
      <c r="P25" s="3"/>
      <c r="Q25" s="3"/>
      <c r="R25" s="3"/>
      <c r="S25" s="3"/>
      <c r="T25" s="3"/>
      <c r="U25" s="3"/>
      <c r="V25" s="3"/>
      <c r="X25" s="3"/>
      <c r="Y25" s="3"/>
      <c r="Z25" s="3"/>
    </row>
    <row r="26" spans="2:26" ht="13.5" thickBot="1">
      <c r="B26" s="87" t="s">
        <v>79</v>
      </c>
      <c r="C26" s="274">
        <v>-782</v>
      </c>
      <c r="D26" s="88">
        <v>-819</v>
      </c>
      <c r="E26" s="274">
        <f t="shared" si="0"/>
        <v>-80</v>
      </c>
      <c r="F26" s="88">
        <f t="shared" si="1"/>
        <v>-112</v>
      </c>
      <c r="G26" s="277">
        <f t="shared" si="2"/>
        <v>-0.04517704517704513</v>
      </c>
      <c r="H26" s="88">
        <f t="shared" si="3"/>
        <v>37</v>
      </c>
      <c r="I26" s="277">
        <f t="shared" si="4"/>
        <v>-0.2857142857142857</v>
      </c>
      <c r="J26" s="88">
        <f t="shared" si="5"/>
        <v>32</v>
      </c>
      <c r="L26" s="88">
        <v>-702</v>
      </c>
      <c r="M26" s="88">
        <v>-707</v>
      </c>
      <c r="N26" s="3"/>
      <c r="O26" s="3"/>
      <c r="P26" s="3"/>
      <c r="Q26" s="3"/>
      <c r="R26" s="3"/>
      <c r="S26" s="3"/>
      <c r="T26" s="3"/>
      <c r="U26" s="3"/>
      <c r="V26" s="3"/>
      <c r="X26" s="3"/>
      <c r="Y26" s="3"/>
      <c r="Z26" s="3"/>
    </row>
    <row r="27" spans="2:13" ht="12.75">
      <c r="B27" s="87" t="s">
        <v>220</v>
      </c>
      <c r="C27" s="274">
        <v>-659</v>
      </c>
      <c r="D27" s="88">
        <v>-463</v>
      </c>
      <c r="E27" s="274">
        <f t="shared" si="0"/>
        <v>-371</v>
      </c>
      <c r="F27" s="88">
        <f t="shared" si="1"/>
        <v>-373</v>
      </c>
      <c r="G27" s="277">
        <f t="shared" si="2"/>
        <v>0.4233261339092873</v>
      </c>
      <c r="H27" s="88">
        <f t="shared" si="3"/>
        <v>-196</v>
      </c>
      <c r="I27" s="277">
        <f t="shared" si="4"/>
        <v>-0.00536193029490617</v>
      </c>
      <c r="J27" s="88">
        <f t="shared" si="5"/>
        <v>2</v>
      </c>
      <c r="L27" s="88">
        <v>-288</v>
      </c>
      <c r="M27" s="88">
        <v>-90</v>
      </c>
    </row>
    <row r="28" spans="2:13" ht="12.75">
      <c r="B28" s="38" t="s">
        <v>221</v>
      </c>
      <c r="C28" s="41">
        <v>-259</v>
      </c>
      <c r="D28" s="45">
        <v>-687</v>
      </c>
      <c r="E28" s="41">
        <f t="shared" si="0"/>
        <v>-145</v>
      </c>
      <c r="F28" s="45">
        <f t="shared" si="1"/>
        <v>-146</v>
      </c>
      <c r="G28" s="48">
        <f t="shared" si="2"/>
        <v>-0.6229985443959243</v>
      </c>
      <c r="H28" s="45">
        <f t="shared" si="3"/>
        <v>428</v>
      </c>
      <c r="I28" s="48">
        <f t="shared" si="4"/>
        <v>-0.006849315068493178</v>
      </c>
      <c r="J28" s="45">
        <f t="shared" si="5"/>
        <v>1</v>
      </c>
      <c r="L28" s="45">
        <v>-114</v>
      </c>
      <c r="M28" s="45">
        <v>-541</v>
      </c>
    </row>
    <row r="29" spans="2:13" ht="12.75">
      <c r="B29" s="38" t="s">
        <v>149</v>
      </c>
      <c r="C29" s="41">
        <v>-388</v>
      </c>
      <c r="D29" s="45">
        <v>222</v>
      </c>
      <c r="E29" s="41">
        <f t="shared" si="0"/>
        <v>-221</v>
      </c>
      <c r="F29" s="45">
        <f t="shared" si="1"/>
        <v>-229</v>
      </c>
      <c r="G29" s="48">
        <f t="shared" si="2"/>
        <v>-2.7477477477477477</v>
      </c>
      <c r="H29" s="45">
        <f t="shared" si="3"/>
        <v>-610</v>
      </c>
      <c r="I29" s="48">
        <f t="shared" si="4"/>
        <v>-0.03493449781659386</v>
      </c>
      <c r="J29" s="45">
        <f t="shared" si="5"/>
        <v>8</v>
      </c>
      <c r="L29" s="45">
        <v>-167</v>
      </c>
      <c r="M29" s="45">
        <v>451</v>
      </c>
    </row>
    <row r="30" spans="2:13" ht="13.5" thickBot="1">
      <c r="B30" s="38" t="s">
        <v>186</v>
      </c>
      <c r="C30" s="41">
        <v>-12</v>
      </c>
      <c r="D30" s="45">
        <v>2</v>
      </c>
      <c r="E30" s="41">
        <f t="shared" si="0"/>
        <v>-5</v>
      </c>
      <c r="F30" s="45">
        <f t="shared" si="1"/>
        <v>2</v>
      </c>
      <c r="G30" s="48">
        <f t="shared" si="2"/>
        <v>-7</v>
      </c>
      <c r="H30" s="45">
        <f t="shared" si="3"/>
        <v>-14</v>
      </c>
      <c r="I30" s="48">
        <f t="shared" si="4"/>
        <v>-3.5</v>
      </c>
      <c r="J30" s="45">
        <f t="shared" si="5"/>
        <v>-7</v>
      </c>
      <c r="L30" s="45">
        <v>-7</v>
      </c>
      <c r="M30" s="45">
        <v>0</v>
      </c>
    </row>
    <row r="31" spans="2:13" ht="13.5" thickBot="1">
      <c r="B31" s="87" t="s">
        <v>21</v>
      </c>
      <c r="C31" s="274">
        <v>-3056</v>
      </c>
      <c r="D31" s="88">
        <v>-2720</v>
      </c>
      <c r="E31" s="274">
        <f t="shared" si="0"/>
        <v>-943</v>
      </c>
      <c r="F31" s="88">
        <f t="shared" si="1"/>
        <v>-751</v>
      </c>
      <c r="G31" s="277">
        <f t="shared" si="2"/>
        <v>0.12352941176470589</v>
      </c>
      <c r="H31" s="88">
        <f t="shared" si="3"/>
        <v>-336</v>
      </c>
      <c r="I31" s="277">
        <f t="shared" si="4"/>
        <v>0.2556591211717709</v>
      </c>
      <c r="J31" s="88">
        <f t="shared" si="5"/>
        <v>-192</v>
      </c>
      <c r="L31" s="88">
        <v>-2113</v>
      </c>
      <c r="M31" s="88">
        <v>-1969</v>
      </c>
    </row>
    <row r="32" spans="2:26" ht="13.5" thickBot="1">
      <c r="B32" s="87" t="s">
        <v>80</v>
      </c>
      <c r="C32" s="274">
        <v>-442</v>
      </c>
      <c r="D32" s="88">
        <v>-564</v>
      </c>
      <c r="E32" s="274">
        <f t="shared" si="0"/>
        <v>-231</v>
      </c>
      <c r="F32" s="88">
        <f t="shared" si="1"/>
        <v>-235</v>
      </c>
      <c r="G32" s="277">
        <f t="shared" si="2"/>
        <v>-0.2163120567375887</v>
      </c>
      <c r="H32" s="88">
        <f t="shared" si="3"/>
        <v>122</v>
      </c>
      <c r="I32" s="277">
        <f t="shared" si="4"/>
        <v>-0.017021276595744705</v>
      </c>
      <c r="J32" s="88">
        <f>E32-F32</f>
        <v>4</v>
      </c>
      <c r="L32" s="88">
        <v>-211</v>
      </c>
      <c r="M32" s="88">
        <v>-329</v>
      </c>
      <c r="N32" s="3"/>
      <c r="O32" s="3"/>
      <c r="P32" s="3"/>
      <c r="Q32" s="3"/>
      <c r="R32" s="3"/>
      <c r="S32" s="3"/>
      <c r="T32" s="3"/>
      <c r="U32" s="3"/>
      <c r="V32" s="3"/>
      <c r="X32" s="3"/>
      <c r="Y32" s="3"/>
      <c r="Z32" s="3"/>
    </row>
    <row r="33" spans="2:26" ht="13.5" thickBot="1">
      <c r="B33" s="87" t="s">
        <v>1</v>
      </c>
      <c r="C33" s="274">
        <v>1076</v>
      </c>
      <c r="D33" s="88">
        <v>962</v>
      </c>
      <c r="E33" s="274">
        <f t="shared" si="0"/>
        <v>330</v>
      </c>
      <c r="F33" s="88">
        <f t="shared" si="1"/>
        <v>275</v>
      </c>
      <c r="G33" s="277">
        <f t="shared" si="2"/>
        <v>0.11850311850311845</v>
      </c>
      <c r="H33" s="88">
        <f t="shared" si="3"/>
        <v>114</v>
      </c>
      <c r="I33" s="277">
        <f t="shared" si="4"/>
        <v>0.19999999999999996</v>
      </c>
      <c r="J33" s="88">
        <f t="shared" si="5"/>
        <v>55</v>
      </c>
      <c r="L33" s="88">
        <v>746</v>
      </c>
      <c r="M33" s="88">
        <v>687</v>
      </c>
      <c r="N33" s="3"/>
      <c r="O33" s="3"/>
      <c r="P33" s="3"/>
      <c r="Q33" s="3"/>
      <c r="R33" s="3"/>
      <c r="S33" s="3"/>
      <c r="T33" s="3"/>
      <c r="U33" s="3"/>
      <c r="V33" s="3"/>
      <c r="X33" s="3"/>
      <c r="Y33" s="3"/>
      <c r="Z33" s="3"/>
    </row>
    <row r="34" spans="2:13" ht="12.75">
      <c r="B34" s="87" t="s">
        <v>229</v>
      </c>
      <c r="C34" s="274">
        <f>SUM(C7,C10,C14,C19,C20,C26,C27,C31,C32,C33)</f>
        <v>-39575</v>
      </c>
      <c r="D34" s="88">
        <f>SUM(D7,D10,D14,D19,D20,D26,D27,D31,D32,D33)</f>
        <v>-36839</v>
      </c>
      <c r="E34" s="274">
        <f t="shared" si="0"/>
        <v>-11738</v>
      </c>
      <c r="F34" s="88">
        <f t="shared" si="1"/>
        <v>-12158</v>
      </c>
      <c r="G34" s="277">
        <f t="shared" si="2"/>
        <v>0.0742691169684302</v>
      </c>
      <c r="H34" s="88">
        <f t="shared" si="3"/>
        <v>-2736</v>
      </c>
      <c r="I34" s="277">
        <f t="shared" si="4"/>
        <v>-0.03454515545319958</v>
      </c>
      <c r="J34" s="88">
        <f t="shared" si="5"/>
        <v>420</v>
      </c>
      <c r="L34" s="88">
        <v>-27837</v>
      </c>
      <c r="M34" s="88">
        <v>-24681</v>
      </c>
    </row>
    <row r="35" spans="3:13" ht="15.75" customHeight="1">
      <c r="C35" s="3"/>
      <c r="D35" s="82"/>
      <c r="E35" s="82"/>
      <c r="F35" s="82"/>
      <c r="G35" s="82"/>
      <c r="H35" s="82"/>
      <c r="I35" s="82"/>
      <c r="J35" s="82"/>
      <c r="L35" s="3"/>
      <c r="M35" s="3"/>
    </row>
    <row r="36" spans="2:13" ht="40.5" customHeight="1">
      <c r="B36" s="176" t="s">
        <v>302</v>
      </c>
      <c r="C36" s="3"/>
      <c r="L36" s="3"/>
      <c r="M36" s="3"/>
    </row>
    <row r="37" spans="3:13" ht="15.75" customHeight="1">
      <c r="C37" s="3"/>
      <c r="L37" s="3"/>
      <c r="M37" s="221"/>
    </row>
    <row r="38" ht="15.75" customHeight="1"/>
    <row r="39" ht="15.75" customHeight="1"/>
    <row r="40" spans="2:26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50" ht="12.75" customHeight="1"/>
    <row r="51" ht="12.75" customHeight="1"/>
    <row r="60" spans="3:12" ht="12.75">
      <c r="C60" s="18"/>
      <c r="L60" s="18"/>
    </row>
    <row r="61" spans="3:12" ht="12.75">
      <c r="C61" s="18"/>
      <c r="L61" s="18"/>
    </row>
    <row r="62" spans="3:12" ht="12.75">
      <c r="C62" s="18"/>
      <c r="L62" s="18"/>
    </row>
    <row r="63" spans="3:12" ht="12.75">
      <c r="C63" s="18"/>
      <c r="L63" s="18"/>
    </row>
    <row r="64" spans="3:12" ht="12.75">
      <c r="C64" s="18"/>
      <c r="L64" s="18"/>
    </row>
    <row r="65" spans="3:12" ht="12.75">
      <c r="C65" s="18"/>
      <c r="L65" s="18"/>
    </row>
    <row r="66" spans="3:12" ht="12.75">
      <c r="C66" s="18"/>
      <c r="L66" s="18"/>
    </row>
    <row r="67" spans="3:12" ht="12.75">
      <c r="C67" s="18"/>
      <c r="L67" s="18"/>
    </row>
    <row r="68" spans="3:12" ht="12.75">
      <c r="C68" s="18"/>
      <c r="L68" s="18"/>
    </row>
    <row r="69" spans="3:12" ht="12.75">
      <c r="C69" s="18"/>
      <c r="L69" s="18"/>
    </row>
    <row r="70" spans="3:12" ht="12.75">
      <c r="C70" s="18"/>
      <c r="L70" s="18"/>
    </row>
    <row r="71" spans="3:12" ht="12.75">
      <c r="C71" s="18"/>
      <c r="L71" s="18"/>
    </row>
    <row r="72" spans="3:12" ht="12.75">
      <c r="C72" s="18"/>
      <c r="L72" s="18"/>
    </row>
    <row r="73" spans="3:12" ht="12.75">
      <c r="C73" s="18"/>
      <c r="L73" s="18"/>
    </row>
    <row r="74" spans="3:12" ht="12.75">
      <c r="C74" s="18"/>
      <c r="L74" s="18"/>
    </row>
    <row r="75" spans="3:12" ht="12.75">
      <c r="C75" s="18"/>
      <c r="L75" s="18"/>
    </row>
    <row r="76" spans="3:12" ht="12.75">
      <c r="C76" s="18"/>
      <c r="L76" s="18"/>
    </row>
    <row r="77" spans="3:12" ht="12.75">
      <c r="C77" s="18"/>
      <c r="L77" s="18"/>
    </row>
    <row r="78" spans="3:12" ht="12.75">
      <c r="C78" s="18"/>
      <c r="L78" s="18"/>
    </row>
    <row r="79" spans="3:12" ht="12.75">
      <c r="C79" s="18"/>
      <c r="L79" s="18"/>
    </row>
    <row r="80" spans="3:12" ht="12.75">
      <c r="C80" s="18"/>
      <c r="L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7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2.00390625" style="1" customWidth="1"/>
    <col min="4" max="4" width="22.140625" style="1" customWidth="1"/>
    <col min="5" max="5" width="22.8515625" style="1" customWidth="1"/>
    <col min="6" max="7" width="17.7109375" style="1" customWidth="1"/>
    <col min="8" max="8" width="22.140625" style="1" customWidth="1"/>
    <col min="9" max="14" width="17.7109375" style="1" customWidth="1"/>
    <col min="15" max="19" width="17.7109375" style="1" hidden="1" customWidth="1"/>
    <col min="20" max="16384" width="9.140625" style="1" customWidth="1"/>
  </cols>
  <sheetData>
    <row r="1" spans="2:9" ht="23.25" customHeight="1">
      <c r="B1" s="33" t="s">
        <v>212</v>
      </c>
      <c r="C1" s="33"/>
      <c r="D1" s="33"/>
      <c r="E1" s="33"/>
      <c r="G1" s="33"/>
      <c r="H1" s="33"/>
      <c r="I1" s="33"/>
    </row>
    <row r="2" spans="2:10" ht="15.75" customHeight="1">
      <c r="B2" s="72"/>
      <c r="C2" s="72"/>
      <c r="D2" s="35"/>
      <c r="E2" s="35"/>
      <c r="F2" s="35"/>
      <c r="G2" s="35"/>
      <c r="H2" s="35"/>
      <c r="I2" s="35"/>
      <c r="J2" s="35"/>
    </row>
    <row r="3" spans="2:9" ht="12.75">
      <c r="B3" s="2"/>
      <c r="C3" s="2"/>
      <c r="D3" s="2"/>
      <c r="E3" s="2"/>
      <c r="G3" s="190"/>
      <c r="H3" s="2"/>
      <c r="I3" s="2"/>
    </row>
    <row r="4" spans="2:11" ht="46.5">
      <c r="B4" s="83" t="s">
        <v>252</v>
      </c>
      <c r="C4" s="75">
        <v>2019</v>
      </c>
      <c r="D4" s="120" t="s">
        <v>277</v>
      </c>
      <c r="E4" s="120" t="s">
        <v>274</v>
      </c>
      <c r="F4" s="120" t="s">
        <v>253</v>
      </c>
      <c r="G4" s="120">
        <v>2018</v>
      </c>
      <c r="H4" s="120" t="s">
        <v>244</v>
      </c>
      <c r="I4" s="120" t="s">
        <v>211</v>
      </c>
      <c r="J4" s="120" t="s">
        <v>198</v>
      </c>
      <c r="K4" s="3"/>
    </row>
    <row r="5" spans="2:11" ht="12.75">
      <c r="B5" s="71"/>
      <c r="C5" s="111" t="s">
        <v>215</v>
      </c>
      <c r="D5" s="109" t="s">
        <v>215</v>
      </c>
      <c r="E5" s="109" t="s">
        <v>215</v>
      </c>
      <c r="F5" s="109" t="s">
        <v>215</v>
      </c>
      <c r="G5" s="109" t="s">
        <v>215</v>
      </c>
      <c r="H5" s="109" t="s">
        <v>215</v>
      </c>
      <c r="I5" s="109" t="s">
        <v>215</v>
      </c>
      <c r="J5" s="109" t="s">
        <v>215</v>
      </c>
      <c r="K5" s="3"/>
    </row>
    <row r="6" spans="2:11" ht="13.5" thickBot="1">
      <c r="B6" s="112"/>
      <c r="C6" s="114"/>
      <c r="D6" s="116"/>
      <c r="E6" s="116"/>
      <c r="F6" s="116"/>
      <c r="G6" s="116"/>
      <c r="H6" s="116"/>
      <c r="I6" s="116"/>
      <c r="J6" s="116"/>
      <c r="K6" s="3"/>
    </row>
    <row r="7" spans="2:11" ht="12.75">
      <c r="B7" s="180" t="s">
        <v>251</v>
      </c>
      <c r="C7" s="111"/>
      <c r="D7" s="109"/>
      <c r="E7" s="109"/>
      <c r="F7" s="109"/>
      <c r="G7" s="109"/>
      <c r="H7" s="109"/>
      <c r="I7" s="109"/>
      <c r="J7" s="109"/>
      <c r="K7" s="3"/>
    </row>
    <row r="8" spans="2:10" ht="12" customHeight="1">
      <c r="B8" s="211" t="s">
        <v>203</v>
      </c>
      <c r="C8" s="174">
        <v>232</v>
      </c>
      <c r="D8" s="175">
        <v>72</v>
      </c>
      <c r="E8" s="175">
        <v>62</v>
      </c>
      <c r="F8" s="175">
        <v>14</v>
      </c>
      <c r="G8" s="175">
        <v>32</v>
      </c>
      <c r="H8" s="175">
        <v>-147</v>
      </c>
      <c r="I8" s="175">
        <v>-82</v>
      </c>
      <c r="J8" s="175">
        <v>-46</v>
      </c>
    </row>
    <row r="9" spans="2:10" ht="12" customHeight="1">
      <c r="B9" s="38" t="s">
        <v>204</v>
      </c>
      <c r="C9" s="174">
        <v>-7</v>
      </c>
      <c r="D9" s="175">
        <v>-6</v>
      </c>
      <c r="E9" s="175">
        <v>-2</v>
      </c>
      <c r="F9" s="175">
        <v>-1</v>
      </c>
      <c r="G9" s="175">
        <v>-13</v>
      </c>
      <c r="H9" s="175">
        <v>-10</v>
      </c>
      <c r="I9" s="175">
        <v>-9</v>
      </c>
      <c r="J9" s="175">
        <v>-3</v>
      </c>
    </row>
    <row r="10" spans="2:24" ht="12.75" customHeight="1">
      <c r="B10" s="38" t="s">
        <v>242</v>
      </c>
      <c r="C10" s="174">
        <v>239</v>
      </c>
      <c r="D10" s="175">
        <v>78</v>
      </c>
      <c r="E10" s="175">
        <v>64</v>
      </c>
      <c r="F10" s="175">
        <v>15</v>
      </c>
      <c r="G10" s="175">
        <v>45</v>
      </c>
      <c r="H10" s="175">
        <v>-137</v>
      </c>
      <c r="I10" s="175">
        <v>-73</v>
      </c>
      <c r="J10" s="175">
        <v>-43</v>
      </c>
      <c r="K10" s="3"/>
      <c r="X10" s="3"/>
    </row>
    <row r="11" spans="2:24" ht="12.75" customHeight="1">
      <c r="B11" s="38"/>
      <c r="C11" s="174"/>
      <c r="D11" s="175"/>
      <c r="E11" s="175"/>
      <c r="F11" s="175"/>
      <c r="G11" s="175"/>
      <c r="H11" s="175"/>
      <c r="I11" s="175"/>
      <c r="J11" s="175"/>
      <c r="X11" s="3"/>
    </row>
    <row r="12" spans="2:24" ht="12.75" customHeight="1">
      <c r="B12" s="211" t="s">
        <v>205</v>
      </c>
      <c r="C12" s="174">
        <v>571</v>
      </c>
      <c r="D12" s="175">
        <v>383</v>
      </c>
      <c r="E12" s="175">
        <v>281</v>
      </c>
      <c r="F12" s="175">
        <v>179</v>
      </c>
      <c r="G12" s="175">
        <v>-362</v>
      </c>
      <c r="H12" s="175">
        <v>-408</v>
      </c>
      <c r="I12" s="175">
        <v>-271</v>
      </c>
      <c r="J12" s="175">
        <v>-169</v>
      </c>
      <c r="X12" s="3"/>
    </row>
    <row r="13" spans="2:24" ht="12.75">
      <c r="B13" s="38" t="s">
        <v>206</v>
      </c>
      <c r="C13" s="174">
        <v>570</v>
      </c>
      <c r="D13" s="175">
        <v>382</v>
      </c>
      <c r="E13" s="175">
        <v>280</v>
      </c>
      <c r="F13" s="175">
        <v>178</v>
      </c>
      <c r="G13" s="175">
        <v>-378</v>
      </c>
      <c r="H13" s="175">
        <v>-419</v>
      </c>
      <c r="I13" s="175">
        <v>-280</v>
      </c>
      <c r="J13" s="175">
        <v>-173</v>
      </c>
      <c r="K13" s="3"/>
      <c r="W13" s="3"/>
      <c r="X13" s="3"/>
    </row>
    <row r="14" spans="2:24" ht="12.75" customHeight="1">
      <c r="B14" s="38" t="s">
        <v>222</v>
      </c>
      <c r="C14" s="216">
        <v>1</v>
      </c>
      <c r="D14" s="175">
        <v>1</v>
      </c>
      <c r="E14" s="175">
        <v>1</v>
      </c>
      <c r="F14" s="175">
        <v>1</v>
      </c>
      <c r="G14" s="175">
        <v>16</v>
      </c>
      <c r="H14" s="175">
        <v>11</v>
      </c>
      <c r="I14" s="175">
        <v>9</v>
      </c>
      <c r="J14" s="175">
        <v>4</v>
      </c>
      <c r="W14" s="3"/>
      <c r="X14" s="3"/>
    </row>
    <row r="15" spans="2:24" ht="12.75" customHeight="1">
      <c r="B15" s="175"/>
      <c r="C15" s="172"/>
      <c r="D15" s="173"/>
      <c r="E15" s="173"/>
      <c r="F15" s="173"/>
      <c r="G15" s="173"/>
      <c r="H15" s="173"/>
      <c r="I15" s="173"/>
      <c r="J15" s="173"/>
      <c r="W15" s="3"/>
      <c r="X15" s="3"/>
    </row>
    <row r="16" spans="2:24" ht="12.75">
      <c r="B16" s="180" t="s">
        <v>207</v>
      </c>
      <c r="C16" s="172">
        <v>919</v>
      </c>
      <c r="D16" s="173">
        <v>437</v>
      </c>
      <c r="E16" s="173">
        <v>345</v>
      </c>
      <c r="F16" s="173">
        <v>320</v>
      </c>
      <c r="G16" s="173">
        <v>285</v>
      </c>
      <c r="H16" s="173">
        <v>-319</v>
      </c>
      <c r="I16" s="173">
        <v>-15</v>
      </c>
      <c r="J16" s="173">
        <v>-58.30000000000001</v>
      </c>
      <c r="K16" s="3"/>
      <c r="W16" s="3"/>
      <c r="X16" s="3"/>
    </row>
    <row r="17" spans="2:24" ht="25.5">
      <c r="B17" s="39" t="s">
        <v>208</v>
      </c>
      <c r="C17" s="174">
        <v>1490</v>
      </c>
      <c r="D17" s="175">
        <v>820</v>
      </c>
      <c r="E17" s="175">
        <v>626</v>
      </c>
      <c r="F17" s="175">
        <v>499</v>
      </c>
      <c r="G17" s="175">
        <v>-77</v>
      </c>
      <c r="H17" s="175">
        <v>-727</v>
      </c>
      <c r="I17" s="175">
        <v>-286</v>
      </c>
      <c r="J17" s="175">
        <v>-227.3</v>
      </c>
      <c r="W17" s="3"/>
      <c r="X17" s="3"/>
    </row>
    <row r="18" spans="2:24" ht="25.5">
      <c r="B18" s="39" t="s">
        <v>209</v>
      </c>
      <c r="C18" s="174">
        <v>-571</v>
      </c>
      <c r="D18" s="175">
        <v>-383</v>
      </c>
      <c r="E18" s="175">
        <v>-281</v>
      </c>
      <c r="F18" s="175">
        <v>-179</v>
      </c>
      <c r="G18" s="175">
        <v>362</v>
      </c>
      <c r="H18" s="175">
        <v>408</v>
      </c>
      <c r="I18" s="175">
        <v>271</v>
      </c>
      <c r="J18" s="175">
        <v>169</v>
      </c>
      <c r="K18" s="3"/>
      <c r="W18" s="3"/>
      <c r="X18" s="3"/>
    </row>
    <row r="19" spans="2:24" ht="12.75">
      <c r="B19" s="39"/>
      <c r="C19" s="174"/>
      <c r="D19" s="175"/>
      <c r="E19" s="175"/>
      <c r="F19" s="175"/>
      <c r="G19" s="175"/>
      <c r="H19" s="175"/>
      <c r="I19" s="175"/>
      <c r="J19" s="175"/>
      <c r="K19" s="3"/>
      <c r="W19" s="3"/>
      <c r="X19" s="3"/>
    </row>
    <row r="20" spans="2:24" ht="12.75">
      <c r="B20" s="180" t="s">
        <v>249</v>
      </c>
      <c r="C20" s="172">
        <v>1490</v>
      </c>
      <c r="D20" s="173">
        <v>820</v>
      </c>
      <c r="E20" s="173">
        <v>62</v>
      </c>
      <c r="F20" s="173">
        <v>14</v>
      </c>
      <c r="G20" s="173">
        <v>-77</v>
      </c>
      <c r="H20" s="173">
        <v>-727</v>
      </c>
      <c r="I20" s="173">
        <v>-286</v>
      </c>
      <c r="J20" s="173">
        <v>-227.3</v>
      </c>
      <c r="W20" s="3"/>
      <c r="X20" s="3"/>
    </row>
    <row r="21" spans="2:24" ht="12.75">
      <c r="B21" s="180"/>
      <c r="C21" s="172"/>
      <c r="D21" s="173"/>
      <c r="E21" s="173"/>
      <c r="F21" s="173"/>
      <c r="G21" s="173"/>
      <c r="H21" s="173"/>
      <c r="I21" s="173"/>
      <c r="J21" s="173"/>
      <c r="W21" s="3"/>
      <c r="X21" s="3"/>
    </row>
    <row r="22" spans="2:24" ht="12.75">
      <c r="B22" s="180" t="s">
        <v>250</v>
      </c>
      <c r="C22" s="172">
        <v>-97</v>
      </c>
      <c r="D22" s="173">
        <v>-78</v>
      </c>
      <c r="E22" s="173">
        <v>-107</v>
      </c>
      <c r="F22" s="173">
        <v>-94</v>
      </c>
      <c r="G22" s="173">
        <v>-204</v>
      </c>
      <c r="H22" s="173">
        <v>-123</v>
      </c>
      <c r="I22" s="173">
        <v>-32</v>
      </c>
      <c r="J22" s="173">
        <v>15</v>
      </c>
      <c r="W22" s="3"/>
      <c r="X22" s="3"/>
    </row>
    <row r="23" spans="2:24" ht="12.75">
      <c r="B23" s="180"/>
      <c r="C23" s="172"/>
      <c r="D23" s="180"/>
      <c r="E23" s="180"/>
      <c r="F23" s="173"/>
      <c r="G23" s="173"/>
      <c r="H23" s="173"/>
      <c r="I23" s="180"/>
      <c r="J23" s="173"/>
      <c r="W23" s="3"/>
      <c r="X23" s="3"/>
    </row>
    <row r="24" spans="2:11" ht="12" customHeight="1">
      <c r="B24" s="71"/>
      <c r="C24" s="71"/>
      <c r="D24" s="71"/>
      <c r="E24" s="71"/>
      <c r="F24" s="82"/>
      <c r="G24" s="71"/>
      <c r="H24" s="82"/>
      <c r="I24" s="71"/>
      <c r="J24" s="82"/>
      <c r="K24" s="82"/>
    </row>
    <row r="25" spans="2:10" ht="12" customHeight="1">
      <c r="B25" s="19"/>
      <c r="C25" s="75" t="s">
        <v>284</v>
      </c>
      <c r="D25" s="120" t="s">
        <v>276</v>
      </c>
      <c r="E25" s="120" t="s">
        <v>273</v>
      </c>
      <c r="F25" s="120" t="s">
        <v>253</v>
      </c>
      <c r="G25" s="120" t="s">
        <v>243</v>
      </c>
      <c r="H25" s="120" t="s">
        <v>214</v>
      </c>
      <c r="I25" s="120" t="s">
        <v>210</v>
      </c>
      <c r="J25" s="120" t="s">
        <v>198</v>
      </c>
    </row>
    <row r="26" spans="2:10" ht="12.75" customHeight="1">
      <c r="B26" s="19"/>
      <c r="C26" s="111" t="s">
        <v>215</v>
      </c>
      <c r="D26" s="109" t="s">
        <v>215</v>
      </c>
      <c r="E26" s="109" t="s">
        <v>215</v>
      </c>
      <c r="F26" s="109" t="s">
        <v>215</v>
      </c>
      <c r="G26" s="109" t="s">
        <v>215</v>
      </c>
      <c r="H26" s="109" t="s">
        <v>215</v>
      </c>
      <c r="I26" s="109" t="s">
        <v>215</v>
      </c>
      <c r="J26" s="109" t="s">
        <v>215</v>
      </c>
    </row>
    <row r="27" spans="2:10" ht="13.5" thickBot="1">
      <c r="B27" s="112"/>
      <c r="C27" s="114"/>
      <c r="D27" s="116"/>
      <c r="E27" s="116"/>
      <c r="F27" s="116"/>
      <c r="G27" s="116"/>
      <c r="H27" s="116"/>
      <c r="I27" s="116"/>
      <c r="J27" s="116"/>
    </row>
    <row r="28" spans="2:10" ht="12.75">
      <c r="B28" s="180" t="s">
        <v>251</v>
      </c>
      <c r="C28" s="111"/>
      <c r="D28" s="109"/>
      <c r="E28" s="109"/>
      <c r="F28" s="109"/>
      <c r="G28" s="109"/>
      <c r="H28" s="109"/>
      <c r="I28" s="109"/>
      <c r="J28" s="109"/>
    </row>
    <row r="29" spans="2:30" s="2" customFormat="1" ht="12.75" customHeight="1">
      <c r="B29" s="212" t="str">
        <f>B8</f>
        <v>Wycena i realizacja pochodnych instrumentów finansowych nieobjętych rachunkowością zabezpieczeń</v>
      </c>
      <c r="C29" s="174">
        <f>C8-D8</f>
        <v>160</v>
      </c>
      <c r="D29" s="175">
        <f>D8-E8</f>
        <v>10</v>
      </c>
      <c r="E29" s="175">
        <f>E8-F8</f>
        <v>48</v>
      </c>
      <c r="F29" s="175">
        <v>14</v>
      </c>
      <c r="G29" s="175">
        <f>G8-H8</f>
        <v>179</v>
      </c>
      <c r="H29" s="175">
        <v>-65</v>
      </c>
      <c r="I29" s="175">
        <v>-36</v>
      </c>
      <c r="J29" s="175">
        <f>J8</f>
        <v>-46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s="2" customFormat="1" ht="12.75" customHeight="1">
      <c r="B30" s="38" t="str">
        <f>B9</f>
        <v>            koszty finansowe netto</v>
      </c>
      <c r="C30" s="174">
        <f aca="true" t="shared" si="0" ref="C30:D43">C9-D9</f>
        <v>-1</v>
      </c>
      <c r="D30" s="175">
        <f t="shared" si="0"/>
        <v>-4</v>
      </c>
      <c r="E30" s="175">
        <f>E9-F9</f>
        <v>-1</v>
      </c>
      <c r="F30" s="175">
        <v>-1</v>
      </c>
      <c r="G30" s="175">
        <f>G9-H9</f>
        <v>-3</v>
      </c>
      <c r="H30" s="175">
        <v>-1</v>
      </c>
      <c r="I30" s="175">
        <v>-6</v>
      </c>
      <c r="J30" s="175">
        <f>J9</f>
        <v>-3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s="2" customFormat="1" ht="12.75">
      <c r="B31" s="38" t="str">
        <f>B10</f>
        <v>            ujęte w pozostałych kosztach operacyjnych, w tym:</v>
      </c>
      <c r="C31" s="174">
        <f t="shared" si="0"/>
        <v>161</v>
      </c>
      <c r="D31" s="175">
        <f t="shared" si="0"/>
        <v>14</v>
      </c>
      <c r="E31" s="175">
        <f>E10-F10</f>
        <v>49</v>
      </c>
      <c r="F31" s="175">
        <v>15</v>
      </c>
      <c r="G31" s="175">
        <f>G10-H10</f>
        <v>182</v>
      </c>
      <c r="H31" s="175">
        <v>-64</v>
      </c>
      <c r="I31" s="175">
        <v>-30</v>
      </c>
      <c r="J31" s="175">
        <f>J10</f>
        <v>-43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s="2" customFormat="1" ht="12.75" customHeight="1">
      <c r="B32" s="38"/>
      <c r="C32" s="174"/>
      <c r="D32" s="175"/>
      <c r="E32" s="175"/>
      <c r="F32" s="175"/>
      <c r="G32" s="175"/>
      <c r="H32" s="175"/>
      <c r="I32" s="175"/>
      <c r="J32" s="17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2" customFormat="1" ht="12.75" customHeight="1">
      <c r="B33" s="212" t="str">
        <f>B12</f>
        <v>Reklasyfikacja z pozostałych całkowitych dochodów</v>
      </c>
      <c r="C33" s="174">
        <f t="shared" si="0"/>
        <v>188</v>
      </c>
      <c r="D33" s="175">
        <f t="shared" si="0"/>
        <v>102</v>
      </c>
      <c r="E33" s="175">
        <f>E12-F12</f>
        <v>102</v>
      </c>
      <c r="F33" s="175">
        <v>179</v>
      </c>
      <c r="G33" s="175">
        <f>G12-H12</f>
        <v>46</v>
      </c>
      <c r="H33" s="175">
        <v>-137</v>
      </c>
      <c r="I33" s="175">
        <v>-102</v>
      </c>
      <c r="J33" s="175">
        <f>J12</f>
        <v>-169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2" customFormat="1" ht="12.75">
      <c r="B34" s="38" t="str">
        <f>B13</f>
        <v>            przychody ze sprzedaży</v>
      </c>
      <c r="C34" s="174">
        <f t="shared" si="0"/>
        <v>188</v>
      </c>
      <c r="D34" s="175">
        <f t="shared" si="0"/>
        <v>102</v>
      </c>
      <c r="E34" s="175">
        <f>E13-F13</f>
        <v>102</v>
      </c>
      <c r="F34" s="175">
        <v>178</v>
      </c>
      <c r="G34" s="175">
        <f>G13-H13</f>
        <v>41</v>
      </c>
      <c r="H34" s="175">
        <v>-139</v>
      </c>
      <c r="I34" s="175">
        <v>-107</v>
      </c>
      <c r="J34" s="175">
        <f>J13</f>
        <v>-173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2" customFormat="1" ht="12.75" customHeight="1">
      <c r="B35" s="38" t="str">
        <f>B14</f>
        <v>            zużycie surowców i materiałów</v>
      </c>
      <c r="C35" s="216">
        <f t="shared" si="0"/>
        <v>0</v>
      </c>
      <c r="D35" s="175">
        <f t="shared" si="0"/>
        <v>0</v>
      </c>
      <c r="E35" s="175">
        <f>E14-F14</f>
        <v>0</v>
      </c>
      <c r="F35" s="175">
        <v>1</v>
      </c>
      <c r="G35" s="175">
        <f>G14-H14</f>
        <v>5</v>
      </c>
      <c r="H35" s="175">
        <v>2</v>
      </c>
      <c r="I35" s="175">
        <v>5</v>
      </c>
      <c r="J35" s="175">
        <f>J14</f>
        <v>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" customFormat="1" ht="12.75" customHeight="1">
      <c r="B36" s="175"/>
      <c r="C36" s="172"/>
      <c r="D36" s="173"/>
      <c r="E36" s="173"/>
      <c r="F36" s="173"/>
      <c r="G36" s="173"/>
      <c r="H36" s="173"/>
      <c r="I36" s="173"/>
      <c r="J36" s="17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" customFormat="1" ht="12.75">
      <c r="B37" s="84" t="str">
        <f>B16</f>
        <v>Wpływ na pozostałe całkowite dochody</v>
      </c>
      <c r="C37" s="172">
        <f t="shared" si="0"/>
        <v>482</v>
      </c>
      <c r="D37" s="173">
        <f t="shared" si="0"/>
        <v>92</v>
      </c>
      <c r="E37" s="173">
        <f>E16-F16</f>
        <v>25</v>
      </c>
      <c r="F37" s="173">
        <v>320</v>
      </c>
      <c r="G37" s="173">
        <f>G16-H16</f>
        <v>604</v>
      </c>
      <c r="H37" s="173">
        <v>-304</v>
      </c>
      <c r="I37" s="173">
        <v>43.30000000000001</v>
      </c>
      <c r="J37" s="173">
        <f>J16</f>
        <v>-58.30000000000001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" customFormat="1" ht="25.5" customHeight="1">
      <c r="B38" s="39" t="str">
        <f>B17</f>
        <v>Zyski/straty z wyceny instrumentów pochodnych w rachunkowości zabezpieczeń przepływów pieniężnych [część skuteczna], w tym:</v>
      </c>
      <c r="C38" s="174">
        <f t="shared" si="0"/>
        <v>670</v>
      </c>
      <c r="D38" s="175">
        <f t="shared" si="0"/>
        <v>194</v>
      </c>
      <c r="E38" s="175">
        <f>E17-F17</f>
        <v>127</v>
      </c>
      <c r="F38" s="175">
        <v>499</v>
      </c>
      <c r="G38" s="175">
        <f>G17-H17</f>
        <v>650</v>
      </c>
      <c r="H38" s="175">
        <v>-441</v>
      </c>
      <c r="I38" s="175">
        <v>-58.69999999999999</v>
      </c>
      <c r="J38" s="175">
        <f>J17</f>
        <v>-227.3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25.5">
      <c r="B39" s="39" t="str">
        <f>B18</f>
        <v>Reklasyfikacja wyceny do rachunku zysków i strat w związku z realizacją (rachunkowość zabezpieczeń przepływów pieniężnych)</v>
      </c>
      <c r="C39" s="174">
        <f t="shared" si="0"/>
        <v>-188</v>
      </c>
      <c r="D39" s="175">
        <f t="shared" si="0"/>
        <v>-102</v>
      </c>
      <c r="E39" s="175">
        <f>E18-F18</f>
        <v>-102</v>
      </c>
      <c r="F39" s="175">
        <v>-179</v>
      </c>
      <c r="G39" s="175">
        <f>G18-H18</f>
        <v>-46</v>
      </c>
      <c r="H39" s="175">
        <v>137</v>
      </c>
      <c r="I39" s="175">
        <v>102</v>
      </c>
      <c r="J39" s="175">
        <f>J18</f>
        <v>169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3:10" ht="12.75">
      <c r="C40" s="174"/>
      <c r="D40" s="175"/>
      <c r="E40" s="173"/>
      <c r="F40" s="173"/>
      <c r="G40" s="173"/>
      <c r="H40" s="173"/>
      <c r="I40" s="173"/>
      <c r="J40" s="173"/>
    </row>
    <row r="41" spans="2:10" ht="12.75">
      <c r="B41" s="84" t="str">
        <f>B20</f>
        <v>Wpływ na całkowite dochody</v>
      </c>
      <c r="C41" s="172">
        <f t="shared" si="0"/>
        <v>670</v>
      </c>
      <c r="D41" s="173">
        <f t="shared" si="0"/>
        <v>758</v>
      </c>
      <c r="E41" s="173">
        <f>E20-F20</f>
        <v>48</v>
      </c>
      <c r="F41" s="173">
        <v>14</v>
      </c>
      <c r="G41" s="173">
        <f>G20-H20</f>
        <v>650</v>
      </c>
      <c r="H41" s="173">
        <v>-441</v>
      </c>
      <c r="I41" s="173">
        <v>-58.69999999999999</v>
      </c>
      <c r="J41" s="173">
        <f>J20</f>
        <v>-227.3</v>
      </c>
    </row>
    <row r="42" spans="2:10" ht="12.75">
      <c r="B42" s="84"/>
      <c r="C42" s="172"/>
      <c r="D42" s="173"/>
      <c r="E42" s="173"/>
      <c r="F42" s="173"/>
      <c r="G42" s="173"/>
      <c r="H42" s="173"/>
      <c r="I42" s="173"/>
      <c r="J42" s="173"/>
    </row>
    <row r="43" spans="2:24" ht="12.75">
      <c r="B43" s="180" t="s">
        <v>250</v>
      </c>
      <c r="C43" s="172">
        <f t="shared" si="0"/>
        <v>-19</v>
      </c>
      <c r="D43" s="173">
        <f t="shared" si="0"/>
        <v>29</v>
      </c>
      <c r="E43" s="173">
        <f>E22-F22</f>
        <v>-13</v>
      </c>
      <c r="F43" s="173">
        <v>-94</v>
      </c>
      <c r="G43" s="173">
        <v>-113</v>
      </c>
      <c r="H43" s="173">
        <v>-91</v>
      </c>
      <c r="I43" s="173">
        <v>-47</v>
      </c>
      <c r="J43" s="173">
        <v>15</v>
      </c>
      <c r="W43" s="3"/>
      <c r="X43" s="3"/>
    </row>
    <row r="44" spans="2:10" ht="12.75">
      <c r="B44" s="84"/>
      <c r="C44" s="172"/>
      <c r="D44" s="173"/>
      <c r="E44" s="173"/>
      <c r="F44" s="173"/>
      <c r="G44" s="173"/>
      <c r="H44" s="173"/>
      <c r="I44" s="173"/>
      <c r="J44" s="173"/>
    </row>
    <row r="46" spans="2:9" ht="12.75" customHeight="1">
      <c r="B46" s="213"/>
      <c r="C46" s="213"/>
      <c r="D46" s="213"/>
      <c r="E46" s="213"/>
      <c r="G46" s="3"/>
      <c r="I46" s="213"/>
    </row>
    <row r="54" ht="15">
      <c r="G54" s="120"/>
    </row>
    <row r="71" ht="12.75">
      <c r="G71" s="173"/>
    </row>
    <row r="72" ht="12.75">
      <c r="G72" s="17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1.140625" style="1" customWidth="1"/>
    <col min="4" max="4" width="20.28125" style="1" customWidth="1"/>
    <col min="5" max="9" width="17.7109375" style="1" customWidth="1"/>
    <col min="10" max="14" width="17.7109375" style="1" hidden="1" customWidth="1"/>
    <col min="15" max="16384" width="9.140625" style="1" customWidth="1"/>
  </cols>
  <sheetData>
    <row r="1" spans="2:7" ht="23.25" customHeight="1">
      <c r="B1" s="33" t="s">
        <v>212</v>
      </c>
      <c r="C1" s="33"/>
      <c r="D1" s="33"/>
      <c r="E1" s="33"/>
      <c r="F1" s="33"/>
      <c r="G1" s="33"/>
    </row>
    <row r="2" spans="2:7" ht="15.75" customHeight="1">
      <c r="B2" s="72"/>
      <c r="C2" s="72"/>
      <c r="D2" s="201"/>
      <c r="E2" s="201"/>
      <c r="F2" s="201"/>
      <c r="G2" s="201"/>
    </row>
    <row r="3" spans="2:7" ht="12.75">
      <c r="B3" s="2"/>
      <c r="C3" s="2"/>
      <c r="D3" s="2"/>
      <c r="E3" s="2"/>
      <c r="F3" s="190"/>
      <c r="G3" s="190"/>
    </row>
    <row r="4" spans="2:7" ht="23.25">
      <c r="B4" s="83" t="s">
        <v>272</v>
      </c>
      <c r="C4" s="75">
        <v>2019</v>
      </c>
      <c r="D4" s="120" t="s">
        <v>277</v>
      </c>
      <c r="E4" s="120" t="s">
        <v>274</v>
      </c>
      <c r="F4" s="120" t="s">
        <v>253</v>
      </c>
      <c r="G4" s="120">
        <v>2018</v>
      </c>
    </row>
    <row r="5" spans="2:7" ht="12.75">
      <c r="B5" s="71"/>
      <c r="C5" s="111" t="s">
        <v>215</v>
      </c>
      <c r="D5" s="109" t="s">
        <v>215</v>
      </c>
      <c r="E5" s="109" t="s">
        <v>215</v>
      </c>
      <c r="F5" s="109" t="s">
        <v>215</v>
      </c>
      <c r="G5" s="109" t="s">
        <v>215</v>
      </c>
    </row>
    <row r="6" spans="2:7" ht="13.5" thickBot="1">
      <c r="B6" s="112"/>
      <c r="C6" s="114"/>
      <c r="D6" s="116"/>
      <c r="E6" s="116"/>
      <c r="F6" s="116"/>
      <c r="G6" s="116"/>
    </row>
    <row r="7" spans="2:7" ht="12.75">
      <c r="B7" s="222" t="s">
        <v>261</v>
      </c>
      <c r="C7" s="300">
        <v>11122</v>
      </c>
      <c r="D7" s="173">
        <v>11338</v>
      </c>
      <c r="E7" s="173">
        <v>11483</v>
      </c>
      <c r="F7" s="173">
        <v>14059</v>
      </c>
      <c r="G7" s="173">
        <v>14674</v>
      </c>
    </row>
    <row r="8" spans="2:7" ht="12.75">
      <c r="B8" s="224" t="s">
        <v>298</v>
      </c>
      <c r="C8" s="301">
        <v>3688</v>
      </c>
      <c r="D8" s="223">
        <v>3391</v>
      </c>
      <c r="E8" s="223">
        <v>3149</v>
      </c>
      <c r="F8" s="223">
        <v>3197</v>
      </c>
      <c r="G8" s="223">
        <v>3678</v>
      </c>
    </row>
    <row r="9" spans="2:7" ht="12.75">
      <c r="B9" s="224" t="s">
        <v>299</v>
      </c>
      <c r="C9" s="301">
        <v>4319</v>
      </c>
      <c r="D9" s="223">
        <v>5241</v>
      </c>
      <c r="E9" s="223">
        <v>5853</v>
      </c>
      <c r="F9" s="223">
        <v>7539</v>
      </c>
      <c r="G9" s="223">
        <v>7707</v>
      </c>
    </row>
    <row r="10" spans="2:7" ht="12.75">
      <c r="B10" s="224" t="s">
        <v>254</v>
      </c>
      <c r="C10" s="301">
        <v>88</v>
      </c>
      <c r="D10" s="223">
        <v>181</v>
      </c>
      <c r="E10" s="223">
        <v>206</v>
      </c>
      <c r="F10" s="223">
        <v>465</v>
      </c>
      <c r="G10" s="223">
        <v>208</v>
      </c>
    </row>
    <row r="11" spans="2:7" ht="12.75">
      <c r="B11" s="224" t="s">
        <v>255</v>
      </c>
      <c r="C11" s="301">
        <v>2899</v>
      </c>
      <c r="D11" s="175">
        <v>2525</v>
      </c>
      <c r="E11" s="217">
        <v>2275</v>
      </c>
      <c r="F11" s="217">
        <v>2858</v>
      </c>
      <c r="G11" s="217">
        <v>3081</v>
      </c>
    </row>
    <row r="12" spans="2:7" ht="12.75">
      <c r="B12" s="224" t="s">
        <v>256</v>
      </c>
      <c r="C12" s="301">
        <v>128</v>
      </c>
      <c r="D12" s="175">
        <v>0</v>
      </c>
      <c r="E12" s="217">
        <v>0</v>
      </c>
      <c r="F12" s="217">
        <v>0</v>
      </c>
      <c r="G12" s="175">
        <v>0</v>
      </c>
    </row>
    <row r="13" spans="2:7" ht="13.5" thickBot="1">
      <c r="B13" s="229"/>
      <c r="C13" s="302"/>
      <c r="D13" s="230"/>
      <c r="E13" s="230"/>
      <c r="F13" s="230"/>
      <c r="G13" s="230"/>
    </row>
    <row r="14" spans="2:7" ht="12.75">
      <c r="B14" s="222" t="s">
        <v>267</v>
      </c>
      <c r="C14" s="298"/>
      <c r="D14" s="217"/>
      <c r="E14" s="217"/>
      <c r="F14" s="217"/>
      <c r="G14" s="217"/>
    </row>
    <row r="15" spans="2:7" ht="12.75">
      <c r="B15" s="222"/>
      <c r="C15" s="298"/>
      <c r="D15" s="217"/>
      <c r="E15" s="217"/>
      <c r="F15" s="217"/>
      <c r="G15" s="217"/>
    </row>
    <row r="16" spans="2:7" ht="12.75">
      <c r="B16" s="222" t="s">
        <v>268</v>
      </c>
      <c r="C16" s="299">
        <v>1088</v>
      </c>
      <c r="D16" s="173">
        <v>539</v>
      </c>
      <c r="E16" s="173">
        <v>615</v>
      </c>
      <c r="F16" s="173">
        <v>501</v>
      </c>
      <c r="G16" s="173">
        <v>390</v>
      </c>
    </row>
    <row r="17" spans="2:7" ht="12.75">
      <c r="B17" s="224" t="s">
        <v>298</v>
      </c>
      <c r="C17" s="298">
        <v>54</v>
      </c>
      <c r="D17" s="175">
        <v>216</v>
      </c>
      <c r="E17" s="217">
        <v>96</v>
      </c>
      <c r="F17" s="217">
        <v>208</v>
      </c>
      <c r="G17" s="217">
        <v>216</v>
      </c>
    </row>
    <row r="18" spans="2:7" ht="12.75">
      <c r="B18" s="224" t="s">
        <v>299</v>
      </c>
      <c r="C18" s="298">
        <v>122</v>
      </c>
      <c r="D18" s="175">
        <v>21</v>
      </c>
      <c r="E18" s="217">
        <v>140</v>
      </c>
      <c r="F18" s="217">
        <v>75</v>
      </c>
      <c r="G18" s="217">
        <v>50</v>
      </c>
    </row>
    <row r="19" spans="2:7" ht="12.75">
      <c r="B19" s="224" t="s">
        <v>254</v>
      </c>
      <c r="C19" s="298">
        <v>1</v>
      </c>
      <c r="D19" s="175">
        <v>70</v>
      </c>
      <c r="E19" s="217">
        <v>24</v>
      </c>
      <c r="F19" s="217">
        <v>46</v>
      </c>
      <c r="G19" s="217">
        <v>34</v>
      </c>
    </row>
    <row r="20" spans="2:7" ht="12.75">
      <c r="B20" s="224" t="s">
        <v>255</v>
      </c>
      <c r="C20" s="298">
        <v>911</v>
      </c>
      <c r="D20" s="175">
        <v>232</v>
      </c>
      <c r="E20" s="217">
        <v>355</v>
      </c>
      <c r="F20" s="217">
        <v>172</v>
      </c>
      <c r="G20" s="217">
        <v>90</v>
      </c>
    </row>
    <row r="21" spans="2:7" ht="12.75">
      <c r="B21" s="224" t="s">
        <v>256</v>
      </c>
      <c r="C21" s="298">
        <v>0</v>
      </c>
      <c r="D21" s="175">
        <v>0</v>
      </c>
      <c r="E21" s="217">
        <v>0</v>
      </c>
      <c r="F21" s="217">
        <v>0</v>
      </c>
      <c r="G21" s="217">
        <v>0</v>
      </c>
    </row>
    <row r="22" spans="2:7" ht="12.75">
      <c r="B22" s="224"/>
      <c r="C22" s="298"/>
      <c r="D22" s="217"/>
      <c r="E22" s="217"/>
      <c r="F22" s="217"/>
      <c r="G22" s="217"/>
    </row>
    <row r="23" spans="2:7" ht="12.75">
      <c r="B23" s="222" t="s">
        <v>269</v>
      </c>
      <c r="C23" s="299">
        <v>306</v>
      </c>
      <c r="D23" s="218">
        <v>114</v>
      </c>
      <c r="E23" s="218">
        <v>236</v>
      </c>
      <c r="F23" s="218">
        <v>184</v>
      </c>
      <c r="G23" s="218">
        <v>358</v>
      </c>
    </row>
    <row r="24" spans="2:7" ht="12.75">
      <c r="B24" s="224" t="s">
        <v>298</v>
      </c>
      <c r="C24" s="298">
        <v>39</v>
      </c>
      <c r="D24" s="217">
        <v>0</v>
      </c>
      <c r="E24" s="217">
        <v>10</v>
      </c>
      <c r="F24" s="217">
        <v>0</v>
      </c>
      <c r="G24" s="217">
        <v>1</v>
      </c>
    </row>
    <row r="25" spans="2:7" ht="12.75">
      <c r="B25" s="224" t="s">
        <v>299</v>
      </c>
      <c r="C25" s="298">
        <v>0</v>
      </c>
      <c r="D25" s="217">
        <v>24</v>
      </c>
      <c r="E25" s="217">
        <v>20</v>
      </c>
      <c r="F25" s="217">
        <v>10</v>
      </c>
      <c r="G25" s="217">
        <v>18</v>
      </c>
    </row>
    <row r="26" spans="2:7" ht="12.75">
      <c r="B26" s="224" t="s">
        <v>254</v>
      </c>
      <c r="C26" s="298">
        <v>1</v>
      </c>
      <c r="D26" s="217">
        <v>7</v>
      </c>
      <c r="E26" s="217">
        <v>10</v>
      </c>
      <c r="F26" s="217">
        <v>31</v>
      </c>
      <c r="G26" s="217">
        <v>9</v>
      </c>
    </row>
    <row r="27" spans="2:7" ht="12.75">
      <c r="B27" s="224" t="s">
        <v>255</v>
      </c>
      <c r="C27" s="298">
        <v>254</v>
      </c>
      <c r="D27" s="217">
        <v>83</v>
      </c>
      <c r="E27" s="217">
        <v>196</v>
      </c>
      <c r="F27" s="217">
        <v>143</v>
      </c>
      <c r="G27" s="217">
        <v>330</v>
      </c>
    </row>
    <row r="28" spans="2:7" ht="12.75">
      <c r="B28" s="224" t="s">
        <v>256</v>
      </c>
      <c r="C28" s="298">
        <v>12</v>
      </c>
      <c r="D28" s="217">
        <v>0</v>
      </c>
      <c r="E28" s="217">
        <v>0</v>
      </c>
      <c r="F28" s="217">
        <v>0</v>
      </c>
      <c r="G28" s="217">
        <v>0</v>
      </c>
    </row>
    <row r="29" spans="2:7" ht="13.5" thickBot="1">
      <c r="B29" s="229"/>
      <c r="C29" s="303"/>
      <c r="D29" s="230"/>
      <c r="E29" s="230"/>
      <c r="F29" s="230"/>
      <c r="G29" s="230"/>
    </row>
    <row r="30" spans="2:7" ht="12.75">
      <c r="B30" s="224"/>
      <c r="C30" s="297"/>
      <c r="D30" s="109"/>
      <c r="E30" s="109"/>
      <c r="F30" s="109"/>
      <c r="G30" s="109"/>
    </row>
    <row r="31" spans="2:7" ht="12.75">
      <c r="B31" s="180" t="s">
        <v>260</v>
      </c>
      <c r="C31" s="299">
        <v>2658</v>
      </c>
      <c r="D31" s="218">
        <v>949</v>
      </c>
      <c r="E31" s="218">
        <v>535</v>
      </c>
      <c r="F31" s="218">
        <v>430</v>
      </c>
      <c r="G31" s="218">
        <v>78</v>
      </c>
    </row>
    <row r="32" spans="2:7" ht="12" customHeight="1">
      <c r="B32" s="224" t="s">
        <v>298</v>
      </c>
      <c r="C32" s="298">
        <v>287</v>
      </c>
      <c r="D32" s="175">
        <v>216</v>
      </c>
      <c r="E32" s="175">
        <v>86</v>
      </c>
      <c r="F32" s="175">
        <v>208</v>
      </c>
      <c r="G32" s="175">
        <v>215</v>
      </c>
    </row>
    <row r="33" spans="2:19" ht="12.75" customHeight="1">
      <c r="B33" s="224" t="s">
        <v>299</v>
      </c>
      <c r="C33" s="298">
        <v>446</v>
      </c>
      <c r="D33" s="175">
        <v>50</v>
      </c>
      <c r="E33" s="175">
        <v>136</v>
      </c>
      <c r="F33" s="175">
        <v>42</v>
      </c>
      <c r="G33" s="175">
        <v>27</v>
      </c>
      <c r="S33" s="3"/>
    </row>
    <row r="34" spans="2:19" ht="12.75" customHeight="1">
      <c r="B34" s="224" t="s">
        <v>254</v>
      </c>
      <c r="C34" s="298">
        <v>396</v>
      </c>
      <c r="D34" s="175">
        <v>63</v>
      </c>
      <c r="E34" s="175">
        <v>14</v>
      </c>
      <c r="F34" s="175">
        <v>17</v>
      </c>
      <c r="G34" s="175">
        <v>25</v>
      </c>
      <c r="S34" s="3"/>
    </row>
    <row r="35" spans="2:19" ht="12.75" customHeight="1">
      <c r="B35" s="224" t="s">
        <v>255</v>
      </c>
      <c r="C35" s="298">
        <v>1547</v>
      </c>
      <c r="D35" s="175">
        <v>620</v>
      </c>
      <c r="E35" s="175">
        <v>299</v>
      </c>
      <c r="F35" s="175">
        <v>163</v>
      </c>
      <c r="G35" s="175">
        <v>-189</v>
      </c>
      <c r="S35" s="3"/>
    </row>
    <row r="36" spans="2:19" ht="12.75" customHeight="1">
      <c r="B36" s="224" t="s">
        <v>256</v>
      </c>
      <c r="C36" s="298">
        <v>-18</v>
      </c>
      <c r="D36" s="175">
        <v>0</v>
      </c>
      <c r="E36" s="175">
        <v>0</v>
      </c>
      <c r="F36" s="175">
        <v>0</v>
      </c>
      <c r="G36" s="175">
        <v>0</v>
      </c>
      <c r="S36" s="3"/>
    </row>
    <row r="37" spans="2:19" ht="12.75" customHeight="1">
      <c r="B37" s="38"/>
      <c r="C37" s="298"/>
      <c r="D37" s="217"/>
      <c r="E37" s="217"/>
      <c r="F37" s="217"/>
      <c r="G37" s="217"/>
      <c r="S37" s="3"/>
    </row>
    <row r="38" spans="2:19" ht="12.75" customHeight="1">
      <c r="B38" s="219" t="s">
        <v>257</v>
      </c>
      <c r="C38" s="304">
        <v>1491</v>
      </c>
      <c r="D38" s="220">
        <v>820</v>
      </c>
      <c r="E38" s="220">
        <v>626</v>
      </c>
      <c r="F38" s="220">
        <v>498</v>
      </c>
      <c r="G38" s="220">
        <v>-76</v>
      </c>
      <c r="S38" s="3"/>
    </row>
    <row r="39" spans="2:19" ht="12.75" customHeight="1">
      <c r="B39" s="224" t="s">
        <v>298</v>
      </c>
      <c r="C39" s="298">
        <v>72</v>
      </c>
      <c r="D39" s="175">
        <v>251</v>
      </c>
      <c r="E39" s="217">
        <v>31</v>
      </c>
      <c r="F39" s="217">
        <v>86</v>
      </c>
      <c r="G39" s="217">
        <v>418</v>
      </c>
      <c r="S39" s="3"/>
    </row>
    <row r="40" spans="2:19" ht="12.75" customHeight="1">
      <c r="B40" s="224" t="s">
        <v>299</v>
      </c>
      <c r="C40" s="298">
        <v>131</v>
      </c>
      <c r="D40" s="175">
        <v>-5</v>
      </c>
      <c r="E40" s="217">
        <v>95</v>
      </c>
      <c r="F40" s="217">
        <v>26</v>
      </c>
      <c r="G40" s="217">
        <v>30</v>
      </c>
      <c r="S40" s="3"/>
    </row>
    <row r="41" spans="2:19" ht="12.75" customHeight="1">
      <c r="B41" s="224" t="s">
        <v>254</v>
      </c>
      <c r="C41" s="298">
        <v>286</v>
      </c>
      <c r="D41" s="175">
        <v>211</v>
      </c>
      <c r="E41" s="217">
        <v>132</v>
      </c>
      <c r="F41" s="217">
        <v>77</v>
      </c>
      <c r="G41" s="217">
        <v>-193</v>
      </c>
      <c r="S41" s="3"/>
    </row>
    <row r="42" spans="2:19" ht="12.75" customHeight="1">
      <c r="B42" s="224" t="s">
        <v>255</v>
      </c>
      <c r="C42" s="298">
        <v>1013</v>
      </c>
      <c r="D42" s="175">
        <v>363</v>
      </c>
      <c r="E42" s="217">
        <v>368</v>
      </c>
      <c r="F42" s="217">
        <v>309</v>
      </c>
      <c r="G42" s="217">
        <v>-359</v>
      </c>
      <c r="S42" s="3"/>
    </row>
    <row r="43" spans="2:19" ht="12.75" customHeight="1">
      <c r="B43" s="224" t="s">
        <v>256</v>
      </c>
      <c r="C43" s="298">
        <v>-11</v>
      </c>
      <c r="D43" s="175">
        <v>0</v>
      </c>
      <c r="E43" s="217">
        <v>0</v>
      </c>
      <c r="F43" s="217">
        <v>0</v>
      </c>
      <c r="G43" s="217">
        <v>28</v>
      </c>
      <c r="S43" s="3"/>
    </row>
    <row r="44" spans="2:19" ht="12.75" customHeight="1">
      <c r="B44" s="38"/>
      <c r="C44" s="298"/>
      <c r="D44" s="217"/>
      <c r="E44" s="217"/>
      <c r="F44" s="217"/>
      <c r="G44" s="217"/>
      <c r="S44" s="3"/>
    </row>
    <row r="45" spans="2:19" ht="12.75" customHeight="1">
      <c r="B45" s="222" t="s">
        <v>258</v>
      </c>
      <c r="C45" s="299">
        <v>1080</v>
      </c>
      <c r="D45" s="218">
        <v>-2</v>
      </c>
      <c r="E45" s="218">
        <v>-21</v>
      </c>
      <c r="F45" s="218">
        <v>8</v>
      </c>
      <c r="G45" s="218">
        <v>-10</v>
      </c>
      <c r="S45" s="3"/>
    </row>
    <row r="46" spans="2:19" ht="12.75" customHeight="1">
      <c r="B46" s="38"/>
      <c r="C46" s="298"/>
      <c r="D46" s="217"/>
      <c r="E46" s="217"/>
      <c r="F46" s="217"/>
      <c r="G46" s="217"/>
      <c r="S46" s="3"/>
    </row>
    <row r="47" spans="2:19" ht="12.75" customHeight="1">
      <c r="B47" s="180" t="s">
        <v>270</v>
      </c>
      <c r="C47" s="304">
        <v>-570</v>
      </c>
      <c r="D47" s="220">
        <v>-383</v>
      </c>
      <c r="E47" s="220">
        <v>-280</v>
      </c>
      <c r="F47" s="220">
        <v>-178</v>
      </c>
      <c r="G47" s="220">
        <v>378</v>
      </c>
      <c r="S47" s="3"/>
    </row>
    <row r="48" spans="2:19" ht="12.75" customHeight="1">
      <c r="B48" s="224" t="s">
        <v>298</v>
      </c>
      <c r="C48" s="298">
        <v>0</v>
      </c>
      <c r="D48" s="217">
        <v>0</v>
      </c>
      <c r="E48" s="217">
        <v>0</v>
      </c>
      <c r="F48" s="217">
        <v>0</v>
      </c>
      <c r="G48" s="217">
        <v>0</v>
      </c>
      <c r="S48" s="3"/>
    </row>
    <row r="49" spans="2:19" ht="12.75" customHeight="1">
      <c r="B49" s="224" t="s">
        <v>299</v>
      </c>
      <c r="C49" s="298">
        <v>-25</v>
      </c>
      <c r="D49" s="217">
        <v>9</v>
      </c>
      <c r="E49" s="217">
        <v>9</v>
      </c>
      <c r="F49" s="217">
        <v>13</v>
      </c>
      <c r="G49" s="217">
        <v>-3</v>
      </c>
      <c r="S49" s="3"/>
    </row>
    <row r="50" spans="2:19" ht="12.75" customHeight="1">
      <c r="B50" s="224" t="s">
        <v>254</v>
      </c>
      <c r="C50" s="298">
        <v>-276</v>
      </c>
      <c r="D50" s="217">
        <v>-173</v>
      </c>
      <c r="E50" s="217">
        <v>-143</v>
      </c>
      <c r="F50" s="217">
        <v>-85</v>
      </c>
      <c r="G50" s="217">
        <v>217</v>
      </c>
      <c r="S50" s="3"/>
    </row>
    <row r="51" spans="2:19" ht="12.75" customHeight="1">
      <c r="B51" s="224" t="s">
        <v>255</v>
      </c>
      <c r="C51" s="298">
        <v>-269</v>
      </c>
      <c r="D51" s="217">
        <v>-219</v>
      </c>
      <c r="E51" s="217">
        <v>-146</v>
      </c>
      <c r="F51" s="217">
        <v>-106</v>
      </c>
      <c r="G51" s="217">
        <v>164</v>
      </c>
      <c r="S51" s="3"/>
    </row>
    <row r="52" spans="2:19" ht="12.75" customHeight="1">
      <c r="B52" s="224" t="s">
        <v>256</v>
      </c>
      <c r="C52" s="298">
        <v>0</v>
      </c>
      <c r="D52" s="217">
        <v>0</v>
      </c>
      <c r="E52" s="217">
        <v>0</v>
      </c>
      <c r="F52" s="217">
        <v>0</v>
      </c>
      <c r="G52" s="217">
        <v>0</v>
      </c>
      <c r="S52" s="3"/>
    </row>
    <row r="53" spans="2:19" ht="12.75" customHeight="1">
      <c r="B53" s="38"/>
      <c r="C53" s="298"/>
      <c r="D53" s="217"/>
      <c r="E53" s="217"/>
      <c r="F53" s="217"/>
      <c r="G53" s="217"/>
      <c r="S53" s="3"/>
    </row>
    <row r="54" spans="2:19" ht="12.75" customHeight="1">
      <c r="B54" s="222" t="s">
        <v>271</v>
      </c>
      <c r="C54" s="299">
        <v>-97</v>
      </c>
      <c r="D54" s="218">
        <v>-78</v>
      </c>
      <c r="E54" s="218">
        <v>-107</v>
      </c>
      <c r="F54" s="218">
        <v>-94</v>
      </c>
      <c r="G54" s="218">
        <v>-204</v>
      </c>
      <c r="S54" s="3"/>
    </row>
    <row r="55" spans="2:19" ht="12.75" customHeight="1">
      <c r="B55" s="224" t="s">
        <v>298</v>
      </c>
      <c r="C55" s="298">
        <v>-271</v>
      </c>
      <c r="D55" s="217">
        <v>-250</v>
      </c>
      <c r="E55" s="217">
        <v>-160</v>
      </c>
      <c r="F55" s="217">
        <v>-94</v>
      </c>
      <c r="G55" s="175">
        <v>-194</v>
      </c>
      <c r="S55" s="3"/>
    </row>
    <row r="56" spans="2:19" ht="12.75" customHeight="1">
      <c r="B56" s="224" t="s">
        <v>299</v>
      </c>
      <c r="C56" s="298">
        <v>0</v>
      </c>
      <c r="D56" s="217">
        <v>0</v>
      </c>
      <c r="E56" s="217">
        <v>0</v>
      </c>
      <c r="F56" s="217">
        <v>0</v>
      </c>
      <c r="G56" s="175">
        <v>0</v>
      </c>
      <c r="S56" s="3"/>
    </row>
    <row r="57" spans="2:19" ht="12.75" customHeight="1">
      <c r="B57" s="224" t="s">
        <v>254</v>
      </c>
      <c r="C57" s="298">
        <v>0</v>
      </c>
      <c r="D57" s="217">
        <v>0</v>
      </c>
      <c r="E57" s="217">
        <v>0</v>
      </c>
      <c r="F57" s="217">
        <v>0</v>
      </c>
      <c r="G57" s="175">
        <v>0</v>
      </c>
      <c r="S57" s="3"/>
    </row>
    <row r="58" spans="2:19" ht="12.75" customHeight="1">
      <c r="B58" s="224" t="s">
        <v>255</v>
      </c>
      <c r="C58" s="311">
        <v>174</v>
      </c>
      <c r="D58" s="310">
        <v>173</v>
      </c>
      <c r="E58" s="310">
        <v>53</v>
      </c>
      <c r="F58" s="310">
        <v>0</v>
      </c>
      <c r="G58" s="309">
        <v>-11</v>
      </c>
      <c r="S58" s="3"/>
    </row>
    <row r="59" spans="2:19" ht="12.75" customHeight="1">
      <c r="B59" s="224" t="s">
        <v>256</v>
      </c>
      <c r="C59" s="311"/>
      <c r="D59" s="310"/>
      <c r="E59" s="310"/>
      <c r="F59" s="310"/>
      <c r="G59" s="309"/>
      <c r="S59" s="3"/>
    </row>
    <row r="60" spans="2:19" ht="12.75" customHeight="1">
      <c r="B60" s="71"/>
      <c r="C60" s="71"/>
      <c r="D60" s="71"/>
      <c r="I60" s="3"/>
      <c r="S60" s="3"/>
    </row>
    <row r="61" spans="5:19" ht="12.75" customHeight="1">
      <c r="E61" s="71"/>
      <c r="F61" s="71"/>
      <c r="G61" s="71"/>
      <c r="S61" s="3"/>
    </row>
    <row r="62" spans="2:19" s="121" customFormat="1" ht="12.75" customHeight="1">
      <c r="B62" s="153" t="s">
        <v>300</v>
      </c>
      <c r="C62" s="153"/>
      <c r="D62" s="153"/>
      <c r="S62" s="122"/>
    </row>
    <row r="63" spans="2:19" s="121" customFormat="1" ht="12.75" customHeight="1">
      <c r="B63" s="280" t="s">
        <v>301</v>
      </c>
      <c r="C63" s="280"/>
      <c r="D63" s="280"/>
      <c r="E63" s="281"/>
      <c r="F63" s="122"/>
      <c r="G63" s="122"/>
      <c r="S63" s="122"/>
    </row>
    <row r="64" ht="12.75" customHeight="1">
      <c r="S64" s="3"/>
    </row>
    <row r="65" spans="1:19" ht="12.75" customHeight="1">
      <c r="A65" s="1">
        <v>-204</v>
      </c>
      <c r="S65" s="3"/>
    </row>
    <row r="66" ht="12.75" customHeight="1">
      <c r="Q66" s="3"/>
    </row>
    <row r="67" spans="16:17" ht="12.75" customHeight="1">
      <c r="P67" s="3"/>
      <c r="Q67" s="3"/>
    </row>
    <row r="68" spans="18:19" ht="12.75">
      <c r="R68" s="3"/>
      <c r="S68" s="3"/>
    </row>
    <row r="69" ht="12" customHeight="1"/>
    <row r="71" spans="6:7" ht="12.75" customHeight="1">
      <c r="F71" s="120"/>
      <c r="G71" s="120"/>
    </row>
    <row r="88" spans="6:7" ht="12.75">
      <c r="F88" s="173"/>
      <c r="G88" s="173"/>
    </row>
    <row r="89" spans="6:7" ht="12.75">
      <c r="F89" s="173"/>
      <c r="G89" s="173"/>
    </row>
  </sheetData>
  <sheetProtection/>
  <mergeCells count="5">
    <mergeCell ref="G58:G59"/>
    <mergeCell ref="F58:F59"/>
    <mergeCell ref="E58:E59"/>
    <mergeCell ref="D58:D59"/>
    <mergeCell ref="C58:C59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26.4218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212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3" t="s">
        <v>291</v>
      </c>
      <c r="C4" s="76" t="s">
        <v>166</v>
      </c>
      <c r="D4" s="76" t="s">
        <v>167</v>
      </c>
      <c r="E4" s="76" t="s">
        <v>18</v>
      </c>
      <c r="F4" s="76" t="s">
        <v>28</v>
      </c>
      <c r="G4" s="120" t="s">
        <v>13</v>
      </c>
      <c r="H4" s="225" t="s">
        <v>19</v>
      </c>
      <c r="I4" s="168" t="s">
        <v>316</v>
      </c>
      <c r="J4" s="76" t="s">
        <v>292</v>
      </c>
      <c r="K4" s="76" t="s">
        <v>166</v>
      </c>
      <c r="L4" s="76" t="s">
        <v>167</v>
      </c>
      <c r="M4" s="76" t="s">
        <v>18</v>
      </c>
      <c r="N4" s="76" t="s">
        <v>28</v>
      </c>
      <c r="O4" s="120" t="s">
        <v>13</v>
      </c>
      <c r="P4" s="120" t="s">
        <v>19</v>
      </c>
      <c r="Q4" s="75" t="s">
        <v>229</v>
      </c>
      <c r="R4" s="3"/>
      <c r="S4" s="3"/>
      <c r="T4" s="3"/>
      <c r="U4" s="3"/>
      <c r="V4" s="3"/>
    </row>
    <row r="5" spans="2:22" ht="12" customHeight="1">
      <c r="B5" s="71"/>
      <c r="C5" s="109" t="s">
        <v>215</v>
      </c>
      <c r="D5" s="109" t="s">
        <v>215</v>
      </c>
      <c r="E5" s="109" t="s">
        <v>215</v>
      </c>
      <c r="F5" s="109" t="s">
        <v>215</v>
      </c>
      <c r="G5" s="109" t="s">
        <v>215</v>
      </c>
      <c r="H5" s="117" t="s">
        <v>215</v>
      </c>
      <c r="I5" s="111" t="s">
        <v>215</v>
      </c>
      <c r="J5" s="44"/>
      <c r="K5" s="109" t="s">
        <v>84</v>
      </c>
      <c r="L5" s="109" t="s">
        <v>84</v>
      </c>
      <c r="M5" s="109" t="s">
        <v>84</v>
      </c>
      <c r="N5" s="109" t="s">
        <v>84</v>
      </c>
      <c r="O5" s="109" t="s">
        <v>84</v>
      </c>
      <c r="P5" s="109" t="s">
        <v>84</v>
      </c>
      <c r="Q5" s="111" t="s">
        <v>84</v>
      </c>
      <c r="R5" s="3"/>
      <c r="S5" s="3"/>
      <c r="T5" s="3"/>
      <c r="U5" s="3"/>
      <c r="V5" s="3"/>
    </row>
    <row r="6" spans="2:22" ht="12" customHeight="1" thickBot="1">
      <c r="B6" s="112"/>
      <c r="C6" s="115"/>
      <c r="D6" s="115"/>
      <c r="E6" s="115"/>
      <c r="F6" s="115"/>
      <c r="G6" s="115"/>
      <c r="H6" s="182"/>
      <c r="I6" s="111"/>
      <c r="J6" s="44"/>
      <c r="K6" s="115"/>
      <c r="L6" s="115"/>
      <c r="M6" s="115"/>
      <c r="N6" s="115"/>
      <c r="O6" s="115"/>
      <c r="P6" s="115"/>
      <c r="Q6" s="113"/>
      <c r="R6" s="3"/>
      <c r="S6" s="3"/>
      <c r="T6" s="3"/>
      <c r="U6" s="3"/>
      <c r="V6" s="3"/>
    </row>
    <row r="7" spans="2:17" ht="15.75" customHeight="1">
      <c r="B7" s="84" t="s">
        <v>25</v>
      </c>
      <c r="C7" s="45"/>
      <c r="D7" s="45"/>
      <c r="E7" s="45"/>
      <c r="F7" s="45"/>
      <c r="G7" s="45"/>
      <c r="H7" s="179"/>
      <c r="I7" s="133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45">
        <v>3351</v>
      </c>
      <c r="D8" s="45">
        <v>32415</v>
      </c>
      <c r="E8" s="45">
        <v>4481</v>
      </c>
      <c r="F8" s="45">
        <v>1606</v>
      </c>
      <c r="G8" s="45">
        <v>170</v>
      </c>
      <c r="H8" s="45">
        <v>0</v>
      </c>
      <c r="I8" s="41">
        <v>42023</v>
      </c>
      <c r="K8" s="99">
        <f aca="true" t="shared" si="0" ref="K8:Q14">_xlfn.IFERROR(C8/C35-1,"")</f>
        <v>-0.11699604743083003</v>
      </c>
      <c r="L8" s="99">
        <f t="shared" si="0"/>
        <v>0.04436497196984335</v>
      </c>
      <c r="M8" s="99">
        <f t="shared" si="0"/>
        <v>-0.02671589921807127</v>
      </c>
      <c r="N8" s="99">
        <f t="shared" si="0"/>
        <v>-0.006802721088435382</v>
      </c>
      <c r="O8" s="99">
        <f t="shared" si="0"/>
        <v>-0.05555555555555558</v>
      </c>
      <c r="P8" s="99">
        <f t="shared" si="0"/>
      </c>
      <c r="Q8" s="100">
        <f t="shared" si="0"/>
        <v>0.019134694669447505</v>
      </c>
    </row>
    <row r="9" spans="2:17" ht="15.75" customHeight="1">
      <c r="B9" s="38" t="s">
        <v>223</v>
      </c>
      <c r="C9" s="45">
        <v>2471</v>
      </c>
      <c r="D9" s="45">
        <v>835</v>
      </c>
      <c r="E9" s="45">
        <v>106</v>
      </c>
      <c r="F9" s="45">
        <v>959</v>
      </c>
      <c r="G9" s="45">
        <v>330</v>
      </c>
      <c r="H9" s="45">
        <v>-4701</v>
      </c>
      <c r="I9" s="41">
        <v>0</v>
      </c>
      <c r="K9" s="99">
        <f t="shared" si="0"/>
        <v>-0.3624871001031992</v>
      </c>
      <c r="L9" s="99">
        <f t="shared" si="0"/>
        <v>0.25375375375375375</v>
      </c>
      <c r="M9" s="99">
        <f t="shared" si="0"/>
        <v>-0.6718266253869969</v>
      </c>
      <c r="N9" s="99">
        <f t="shared" si="0"/>
        <v>0.24545454545454537</v>
      </c>
      <c r="O9" s="99">
        <f t="shared" si="0"/>
        <v>0.021671826625387025</v>
      </c>
      <c r="P9" s="99">
        <f t="shared" si="0"/>
        <v>-0.2109768378650554</v>
      </c>
      <c r="Q9" s="100">
        <f t="shared" si="0"/>
      </c>
    </row>
    <row r="10" spans="2:17" ht="15.75" customHeight="1" thickBot="1">
      <c r="B10" s="78" t="s">
        <v>16</v>
      </c>
      <c r="C10" s="81">
        <v>5822</v>
      </c>
      <c r="D10" s="81">
        <v>33250</v>
      </c>
      <c r="E10" s="81">
        <v>4587</v>
      </c>
      <c r="F10" s="81">
        <v>2565</v>
      </c>
      <c r="G10" s="81">
        <v>500</v>
      </c>
      <c r="H10" s="81">
        <f>I10-SUM(C10:G10)</f>
        <v>-4701</v>
      </c>
      <c r="I10" s="79">
        <v>42023</v>
      </c>
      <c r="J10" s="121"/>
      <c r="K10" s="187">
        <f t="shared" si="0"/>
        <v>-0.24103767435797163</v>
      </c>
      <c r="L10" s="187">
        <f t="shared" si="0"/>
        <v>0.04876356295735551</v>
      </c>
      <c r="M10" s="187">
        <f t="shared" si="0"/>
        <v>-0.06900750964075497</v>
      </c>
      <c r="N10" s="187">
        <f t="shared" si="0"/>
        <v>0.07457059069962302</v>
      </c>
      <c r="O10" s="187">
        <f t="shared" si="0"/>
        <v>-0.005964214711729587</v>
      </c>
      <c r="P10" s="187">
        <f t="shared" si="0"/>
        <v>-0.2109768378650554</v>
      </c>
      <c r="Q10" s="188">
        <f t="shared" si="0"/>
        <v>0.019134694669447505</v>
      </c>
    </row>
    <row r="11" spans="2:17" ht="15.75" customHeight="1">
      <c r="B11" s="38" t="s">
        <v>21</v>
      </c>
      <c r="C11" s="45">
        <v>-1056</v>
      </c>
      <c r="D11" s="45">
        <v>-214</v>
      </c>
      <c r="E11" s="45">
        <v>-1015</v>
      </c>
      <c r="F11" s="45">
        <v>-707</v>
      </c>
      <c r="G11" s="45">
        <v>-64</v>
      </c>
      <c r="H11" s="45">
        <v>0</v>
      </c>
      <c r="I11" s="41">
        <v>-3056</v>
      </c>
      <c r="J11" s="121"/>
      <c r="K11" s="99">
        <f t="shared" si="0"/>
        <v>-0.006585136406397019</v>
      </c>
      <c r="L11" s="99">
        <f t="shared" si="0"/>
        <v>0.13227513227513232</v>
      </c>
      <c r="M11" s="99">
        <f t="shared" si="0"/>
        <v>0.09492988133764824</v>
      </c>
      <c r="N11" s="99">
        <f t="shared" si="0"/>
        <v>0.4978813559322033</v>
      </c>
      <c r="O11" s="99">
        <f t="shared" si="0"/>
        <v>-0.08571428571428574</v>
      </c>
      <c r="P11" s="99">
        <f t="shared" si="0"/>
        <v>-1</v>
      </c>
      <c r="Q11" s="100">
        <f t="shared" si="0"/>
        <v>0.12352941176470589</v>
      </c>
    </row>
    <row r="12" spans="2:17" ht="15.75" customHeight="1">
      <c r="B12" s="38" t="s">
        <v>224</v>
      </c>
      <c r="C12" s="45">
        <v>-357</v>
      </c>
      <c r="D12" s="45">
        <v>-31670</v>
      </c>
      <c r="E12" s="45">
        <v>-247</v>
      </c>
      <c r="F12" s="45">
        <v>-1119</v>
      </c>
      <c r="G12" s="45">
        <v>-66</v>
      </c>
      <c r="H12" s="45">
        <f>I12-SUM(C12:G12)</f>
        <v>3796</v>
      </c>
      <c r="I12" s="41">
        <v>-29663</v>
      </c>
      <c r="J12" s="121"/>
      <c r="K12" s="99">
        <f t="shared" si="0"/>
        <v>-0.06052631578947365</v>
      </c>
      <c r="L12" s="99">
        <f t="shared" si="0"/>
        <v>0.02356097088006215</v>
      </c>
      <c r="M12" s="99">
        <f t="shared" si="0"/>
        <v>-0.4334862385321101</v>
      </c>
      <c r="N12" s="99">
        <f t="shared" si="0"/>
        <v>0.08220502901353965</v>
      </c>
      <c r="O12" s="99">
        <f t="shared" si="0"/>
        <v>0.32000000000000006</v>
      </c>
      <c r="P12" s="99">
        <f t="shared" si="0"/>
        <v>-0.2945549154432262</v>
      </c>
      <c r="Q12" s="100">
        <f t="shared" si="0"/>
        <v>0.08022578295702831</v>
      </c>
    </row>
    <row r="13" spans="2:35" ht="15.75" customHeight="1">
      <c r="B13" s="38" t="s">
        <v>14</v>
      </c>
      <c r="C13" s="45">
        <v>-890</v>
      </c>
      <c r="D13" s="45">
        <v>-401</v>
      </c>
      <c r="E13" s="45">
        <v>-1394</v>
      </c>
      <c r="F13" s="45">
        <v>-219</v>
      </c>
      <c r="G13" s="45">
        <v>-266</v>
      </c>
      <c r="H13" s="45">
        <f>I13-SUM(C13:G13)</f>
        <v>2</v>
      </c>
      <c r="I13" s="41">
        <v>-3168</v>
      </c>
      <c r="J13" s="121"/>
      <c r="K13" s="99">
        <f t="shared" si="0"/>
        <v>0.026528258362168433</v>
      </c>
      <c r="L13" s="99">
        <f t="shared" si="0"/>
        <v>0.04427083333333326</v>
      </c>
      <c r="M13" s="99">
        <f t="shared" si="0"/>
        <v>0.18436703483432448</v>
      </c>
      <c r="N13" s="99">
        <f t="shared" si="0"/>
        <v>0.06829268292682933</v>
      </c>
      <c r="O13" s="99">
        <f t="shared" si="0"/>
        <v>0.11297071129707104</v>
      </c>
      <c r="P13" s="99">
        <f t="shared" si="0"/>
        <v>1</v>
      </c>
      <c r="Q13" s="100">
        <f t="shared" si="0"/>
        <v>0.10344827586206895</v>
      </c>
      <c r="R13" s="3"/>
      <c r="S13" s="3"/>
      <c r="T13" s="3"/>
      <c r="U13" s="3"/>
      <c r="V13" s="3"/>
      <c r="AI13" s="3"/>
    </row>
    <row r="14" spans="2:35" ht="15.75" customHeight="1">
      <c r="B14" s="181" t="s">
        <v>22</v>
      </c>
      <c r="C14" s="45">
        <v>-590</v>
      </c>
      <c r="D14" s="45">
        <v>-745</v>
      </c>
      <c r="E14" s="45">
        <v>-250</v>
      </c>
      <c r="F14" s="45">
        <v>-195</v>
      </c>
      <c r="G14" s="45">
        <v>-291</v>
      </c>
      <c r="H14" s="45">
        <f>I14-SUM(C14:G14)</f>
        <v>243</v>
      </c>
      <c r="I14" s="41">
        <v>-1828</v>
      </c>
      <c r="J14" s="121"/>
      <c r="K14" s="99">
        <f t="shared" si="0"/>
        <v>-0.11544227886056968</v>
      </c>
      <c r="L14" s="99">
        <f t="shared" si="0"/>
        <v>0.05374823196605383</v>
      </c>
      <c r="M14" s="99">
        <f t="shared" si="0"/>
        <v>-0.03474903474903479</v>
      </c>
      <c r="N14" s="99">
        <f t="shared" si="0"/>
        <v>0.020942408376963373</v>
      </c>
      <c r="O14" s="99">
        <f t="shared" si="0"/>
        <v>-0.010204081632653073</v>
      </c>
      <c r="P14" s="99">
        <f t="shared" si="0"/>
        <v>-0.03952569169960474</v>
      </c>
      <c r="Q14" s="100">
        <f t="shared" si="0"/>
        <v>-0.019839142091152784</v>
      </c>
      <c r="AI14" s="3"/>
    </row>
    <row r="15" spans="2:35" ht="15.75" customHeight="1">
      <c r="B15" s="38" t="s">
        <v>29</v>
      </c>
      <c r="C15" s="45">
        <v>-223</v>
      </c>
      <c r="D15" s="45">
        <v>-175</v>
      </c>
      <c r="E15" s="45">
        <v>-655</v>
      </c>
      <c r="F15" s="45">
        <v>0</v>
      </c>
      <c r="G15" s="45">
        <v>0</v>
      </c>
      <c r="H15" s="45">
        <v>0</v>
      </c>
      <c r="I15" s="41">
        <v>-1053</v>
      </c>
      <c r="J15" s="121"/>
      <c r="K15" s="99">
        <f aca="true" t="shared" si="1" ref="K15:K23">_xlfn.IFERROR(C15/C42-1,"")</f>
        <v>-0.14559386973180077</v>
      </c>
      <c r="L15" s="99">
        <f aca="true" t="shared" si="2" ref="L15:L23">_xlfn.IFERROR(D15/D42-1,"")</f>
        <v>0.22377622377622375</v>
      </c>
      <c r="M15" s="99">
        <f aca="true" t="shared" si="3" ref="M15:M23">_xlfn.IFERROR(E15/E42-1,"")</f>
        <v>0.03149606299212593</v>
      </c>
      <c r="N15" s="99">
        <f aca="true" t="shared" si="4" ref="N15:N23">_xlfn.IFERROR(F15/F42-1,"")</f>
      </c>
      <c r="O15" s="99">
        <f aca="true" t="shared" si="5" ref="O15:O23">_xlfn.IFERROR(G15/G42-1,"")</f>
      </c>
      <c r="P15" s="99">
        <f aca="true" t="shared" si="6" ref="P15:P21">_xlfn.IFERROR(H15/H42-1,"")</f>
      </c>
      <c r="Q15" s="100">
        <f aca="true" t="shared" si="7" ref="Q15:Q23">_xlfn.IFERROR(I15/I42-1,"")</f>
        <v>0.013474494706448459</v>
      </c>
      <c r="AI15" s="3"/>
    </row>
    <row r="16" spans="2:35" ht="15.75" customHeight="1">
      <c r="B16" s="38" t="s">
        <v>216</v>
      </c>
      <c r="C16" s="45">
        <v>-613</v>
      </c>
      <c r="D16" s="45">
        <v>-5</v>
      </c>
      <c r="E16" s="45">
        <v>6</v>
      </c>
      <c r="F16" s="45">
        <v>0</v>
      </c>
      <c r="G16" s="45">
        <v>-47</v>
      </c>
      <c r="H16" s="45">
        <v>0</v>
      </c>
      <c r="I16" s="41">
        <v>-659</v>
      </c>
      <c r="J16" s="121"/>
      <c r="K16" s="99">
        <f t="shared" si="1"/>
        <v>0.26652892561983466</v>
      </c>
      <c r="L16" s="99">
        <f t="shared" si="2"/>
      </c>
      <c r="M16" s="99">
        <f t="shared" si="3"/>
        <v>-4</v>
      </c>
      <c r="N16" s="99">
        <f t="shared" si="4"/>
        <v>-1</v>
      </c>
      <c r="O16" s="99">
        <f t="shared" si="5"/>
        <v>-8.833333333333332</v>
      </c>
      <c r="P16" s="99">
        <f t="shared" si="6"/>
        <v>-1</v>
      </c>
      <c r="Q16" s="100">
        <f t="shared" si="7"/>
        <v>0.4233261339092873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5">
        <v>488</v>
      </c>
      <c r="D17" s="45">
        <v>22</v>
      </c>
      <c r="E17" s="45">
        <v>346</v>
      </c>
      <c r="F17" s="45">
        <v>0</v>
      </c>
      <c r="G17" s="45">
        <v>63</v>
      </c>
      <c r="H17" s="45">
        <f>I17-SUM(C17:G17)</f>
        <v>157</v>
      </c>
      <c r="I17" s="41">
        <v>1076</v>
      </c>
      <c r="J17" s="121"/>
      <c r="K17" s="99">
        <f t="shared" si="1"/>
        <v>-0.03366336633663369</v>
      </c>
      <c r="L17" s="99">
        <f t="shared" si="2"/>
        <v>-0.24137931034482762</v>
      </c>
      <c r="M17" s="99">
        <f t="shared" si="3"/>
        <v>0.20138888888888884</v>
      </c>
      <c r="N17" s="99">
        <f t="shared" si="4"/>
        <v>-1</v>
      </c>
      <c r="O17" s="99">
        <f t="shared" si="5"/>
        <v>-5.846153846153846</v>
      </c>
      <c r="P17" s="99">
        <f t="shared" si="6"/>
        <v>0.03289473684210531</v>
      </c>
      <c r="Q17" s="100">
        <f t="shared" si="7"/>
        <v>0.11850311850311845</v>
      </c>
      <c r="AI17" s="3"/>
    </row>
    <row r="18" spans="2:35" ht="15.75" customHeight="1">
      <c r="B18" s="38" t="s">
        <v>47</v>
      </c>
      <c r="C18" s="45">
        <v>-277</v>
      </c>
      <c r="D18" s="45">
        <v>-746</v>
      </c>
      <c r="E18" s="45">
        <v>-398</v>
      </c>
      <c r="F18" s="45">
        <v>-176</v>
      </c>
      <c r="G18" s="45">
        <v>-151</v>
      </c>
      <c r="H18" s="45">
        <f>I18-SUM(C18:G18)</f>
        <v>524</v>
      </c>
      <c r="I18" s="41">
        <v>-1224</v>
      </c>
      <c r="J18" s="121"/>
      <c r="K18" s="99">
        <f t="shared" si="1"/>
        <v>-0.4437751004016064</v>
      </c>
      <c r="L18" s="99">
        <f t="shared" si="2"/>
        <v>0.8374384236453203</v>
      </c>
      <c r="M18" s="99">
        <f t="shared" si="3"/>
        <v>0.2398753894080996</v>
      </c>
      <c r="N18" s="99">
        <f t="shared" si="4"/>
        <v>-0.053763440860215006</v>
      </c>
      <c r="O18" s="99">
        <f t="shared" si="5"/>
        <v>0.18897637795275601</v>
      </c>
      <c r="P18" s="99">
        <f t="shared" si="6"/>
        <v>2.3806451612903228</v>
      </c>
      <c r="Q18" s="100">
        <f t="shared" si="7"/>
        <v>-0.11496746203904551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8" t="s">
        <v>5</v>
      </c>
      <c r="C19" s="81">
        <v>-3518</v>
      </c>
      <c r="D19" s="81">
        <v>-33934</v>
      </c>
      <c r="E19" s="81">
        <v>-3607</v>
      </c>
      <c r="F19" s="81">
        <v>-2416</v>
      </c>
      <c r="G19" s="81">
        <v>-822</v>
      </c>
      <c r="H19" s="81">
        <f>I19-SUM(C19:G19)</f>
        <v>4722</v>
      </c>
      <c r="I19" s="79">
        <f>-39575</f>
        <v>-39575</v>
      </c>
      <c r="K19" s="187">
        <f t="shared" si="1"/>
        <v>-0.05302826379542391</v>
      </c>
      <c r="L19" s="187">
        <f t="shared" si="2"/>
        <v>0.03643749427323528</v>
      </c>
      <c r="M19" s="187">
        <f t="shared" si="3"/>
        <v>0.03978091669068906</v>
      </c>
      <c r="N19" s="187">
        <f t="shared" si="4"/>
        <v>0.1660231660231659</v>
      </c>
      <c r="O19" s="187">
        <f t="shared" si="5"/>
        <v>0.044472681067344366</v>
      </c>
      <c r="P19" s="187">
        <f t="shared" si="6"/>
        <v>-0.205585464333782</v>
      </c>
      <c r="Q19" s="188">
        <f t="shared" si="7"/>
        <v>0.0742691169684302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8" t="s">
        <v>182</v>
      </c>
      <c r="C20" s="81">
        <v>3360</v>
      </c>
      <c r="D20" s="81">
        <v>-470</v>
      </c>
      <c r="E20" s="81">
        <v>1995</v>
      </c>
      <c r="F20" s="81">
        <v>856</v>
      </c>
      <c r="G20" s="81">
        <v>-258</v>
      </c>
      <c r="H20" s="81">
        <v>21</v>
      </c>
      <c r="I20" s="79">
        <v>5504</v>
      </c>
      <c r="K20" s="187">
        <f aca="true" t="shared" si="8" ref="K20:O21">_xlfn.IFERROR(C20/C47-1,"")</f>
        <v>-0.33054393305439334</v>
      </c>
      <c r="L20" s="187">
        <f t="shared" si="8"/>
        <v>-0.4457547169811321</v>
      </c>
      <c r="M20" s="187">
        <f t="shared" si="8"/>
        <v>-0.16352201257861632</v>
      </c>
      <c r="N20" s="187">
        <f t="shared" si="8"/>
        <v>0.08629441624365475</v>
      </c>
      <c r="O20" s="187">
        <f t="shared" si="8"/>
        <v>0.20560747663551404</v>
      </c>
      <c r="P20" s="187">
        <f t="shared" si="6"/>
        <v>-2.4</v>
      </c>
      <c r="Q20" s="188">
        <f t="shared" si="7"/>
        <v>-0.22642304989458895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8" t="s">
        <v>178</v>
      </c>
      <c r="C21" s="81">
        <v>2304</v>
      </c>
      <c r="D21" s="81">
        <v>-684</v>
      </c>
      <c r="E21" s="81">
        <v>980</v>
      </c>
      <c r="F21" s="81">
        <v>149</v>
      </c>
      <c r="G21" s="81">
        <v>-322</v>
      </c>
      <c r="H21" s="81">
        <v>21</v>
      </c>
      <c r="I21" s="79">
        <v>2448</v>
      </c>
      <c r="K21" s="187">
        <f t="shared" si="8"/>
        <v>-0.41759352881698686</v>
      </c>
      <c r="L21" s="187">
        <f t="shared" si="8"/>
        <v>-0.3404050144648023</v>
      </c>
      <c r="M21" s="187">
        <f t="shared" si="8"/>
        <v>-0.3278463648834019</v>
      </c>
      <c r="N21" s="187">
        <f t="shared" si="8"/>
        <v>-0.5284810126582278</v>
      </c>
      <c r="O21" s="187">
        <f t="shared" si="8"/>
        <v>0.1338028169014085</v>
      </c>
      <c r="P21" s="187">
        <f t="shared" si="6"/>
        <v>-2.5</v>
      </c>
      <c r="Q21" s="188">
        <f t="shared" si="7"/>
        <v>-0.44300341296928325</v>
      </c>
      <c r="AH21" s="3"/>
      <c r="AI21" s="3"/>
    </row>
    <row r="22" spans="2:35" ht="15.75" customHeight="1">
      <c r="B22" s="38" t="s">
        <v>217</v>
      </c>
      <c r="C22" s="45">
        <v>-239</v>
      </c>
      <c r="D22" s="45">
        <v>0</v>
      </c>
      <c r="E22" s="45">
        <v>0</v>
      </c>
      <c r="F22" s="45">
        <v>0</v>
      </c>
      <c r="G22" s="45">
        <v>4</v>
      </c>
      <c r="H22" s="45">
        <v>0</v>
      </c>
      <c r="I22" s="41">
        <v>235</v>
      </c>
      <c r="K22" s="99">
        <f>_xlfn.IFERROR(#REF!/C49-1,"")</f>
      </c>
      <c r="L22" s="99">
        <f t="shared" si="2"/>
      </c>
      <c r="M22" s="99">
        <f t="shared" si="3"/>
      </c>
      <c r="N22" s="99">
        <f>_xlfn.IFERROR(C22/F49-1,"")</f>
      </c>
      <c r="O22" s="99">
        <f t="shared" si="5"/>
        <v>-0.7777777777777778</v>
      </c>
      <c r="P22" s="179">
        <v>0</v>
      </c>
      <c r="Q22" s="100">
        <f t="shared" si="7"/>
        <v>1.1171171171171173</v>
      </c>
      <c r="R22" s="3"/>
      <c r="S22" s="3"/>
      <c r="T22" s="3"/>
      <c r="U22" s="3"/>
      <c r="V22" s="3"/>
      <c r="AI22" s="3"/>
    </row>
    <row r="23" spans="2:35" ht="15.75" customHeight="1">
      <c r="B23" s="38" t="s">
        <v>225</v>
      </c>
      <c r="C23" s="45">
        <v>-2446</v>
      </c>
      <c r="D23" s="45">
        <v>-79</v>
      </c>
      <c r="E23" s="45">
        <v>-2265</v>
      </c>
      <c r="F23" s="45">
        <v>-1074</v>
      </c>
      <c r="G23" s="45">
        <v>-146</v>
      </c>
      <c r="H23" s="45">
        <v>-59</v>
      </c>
      <c r="I23" s="41">
        <v>-6069</v>
      </c>
      <c r="J23" s="49"/>
      <c r="K23" s="99">
        <f t="shared" si="1"/>
        <v>0.10379061371841147</v>
      </c>
      <c r="L23" s="99">
        <f t="shared" si="2"/>
        <v>0.462962962962963</v>
      </c>
      <c r="M23" s="99">
        <f t="shared" si="3"/>
        <v>0.32224168126094566</v>
      </c>
      <c r="N23" s="99">
        <f t="shared" si="4"/>
        <v>1.7468030690537084</v>
      </c>
      <c r="O23" s="99">
        <f t="shared" si="5"/>
        <v>0.028169014084507005</v>
      </c>
      <c r="P23" s="99">
        <f>_xlfn.IFERROR(H23/H50-1,"")</f>
        <v>2.2777777777777777</v>
      </c>
      <c r="Q23" s="100">
        <f t="shared" si="7"/>
        <v>0.33855315394794894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45"/>
      <c r="D24" s="45"/>
      <c r="E24" s="45"/>
      <c r="F24" s="45"/>
      <c r="G24" s="45"/>
      <c r="H24" s="45"/>
      <c r="I24" s="41"/>
      <c r="J24" s="49"/>
      <c r="K24" s="99">
        <f aca="true" t="shared" si="9" ref="K24:O25">_xlfn.IFERROR(C24/C51-1,"")</f>
      </c>
      <c r="L24" s="99">
        <f t="shared" si="9"/>
      </c>
      <c r="M24" s="99">
        <f t="shared" si="9"/>
      </c>
      <c r="N24" s="99">
        <f t="shared" si="9"/>
      </c>
      <c r="O24" s="99">
        <f t="shared" si="9"/>
      </c>
      <c r="P24" s="99">
        <f>_xlfn.IFERROR(H24/H51-1,"")</f>
      </c>
      <c r="Q24" s="100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305" t="s">
        <v>317</v>
      </c>
      <c r="C25" s="45">
        <v>6746</v>
      </c>
      <c r="D25" s="45">
        <v>3061</v>
      </c>
      <c r="E25" s="45">
        <v>11482</v>
      </c>
      <c r="F25" s="45">
        <v>1833</v>
      </c>
      <c r="G25" s="45">
        <v>1663</v>
      </c>
      <c r="H25" s="45"/>
      <c r="I25" s="41">
        <v>24785</v>
      </c>
      <c r="J25" s="49"/>
      <c r="K25" s="99">
        <f t="shared" si="9"/>
        <v>-0.01475098583321166</v>
      </c>
      <c r="L25" s="99">
        <f t="shared" si="9"/>
        <v>0.0032776138970829205</v>
      </c>
      <c r="M25" s="99">
        <f t="shared" si="9"/>
        <v>-0.005198405822214536</v>
      </c>
      <c r="N25" s="99">
        <f t="shared" si="9"/>
        <v>0.01103143960286812</v>
      </c>
      <c r="O25" s="99">
        <f t="shared" si="9"/>
        <v>0.1013245033112582</v>
      </c>
      <c r="P25" s="179">
        <v>0</v>
      </c>
      <c r="Q25" s="100">
        <f>_xlfn.IFERROR(I25/I52-1,"")</f>
        <v>0.0008884222428622301</v>
      </c>
      <c r="R25" s="3"/>
      <c r="S25" s="3"/>
      <c r="T25" s="3"/>
      <c r="U25" s="3"/>
      <c r="V25" s="3"/>
      <c r="AI25" s="3"/>
    </row>
    <row r="26" spans="2:35" ht="15.75" customHeight="1">
      <c r="B26" s="306"/>
      <c r="C26" s="45"/>
      <c r="D26" s="45"/>
      <c r="E26" s="45"/>
      <c r="F26" s="45"/>
      <c r="G26" s="45"/>
      <c r="H26" s="45"/>
      <c r="I26" s="68"/>
      <c r="J26" s="49"/>
      <c r="K26" s="45"/>
      <c r="L26" s="45"/>
      <c r="M26" s="45"/>
      <c r="N26" s="45"/>
      <c r="O26" s="45"/>
      <c r="P26" s="45"/>
      <c r="Q26" s="41"/>
      <c r="R26" s="3"/>
      <c r="S26" s="3"/>
      <c r="T26" s="3"/>
      <c r="U26" s="3"/>
      <c r="V26" s="3"/>
      <c r="AI26" s="3"/>
    </row>
    <row r="27" spans="2:35" ht="15.75" customHeight="1">
      <c r="B27" s="307"/>
      <c r="C27" s="3"/>
      <c r="D27" s="122"/>
      <c r="E27" s="122"/>
      <c r="F27" s="122"/>
      <c r="G27" s="122"/>
      <c r="H27" s="122"/>
      <c r="I27" s="122"/>
      <c r="K27" s="45"/>
      <c r="L27" s="45"/>
      <c r="M27" s="45"/>
      <c r="N27" s="45"/>
      <c r="O27" s="45"/>
      <c r="P27" s="45"/>
      <c r="Q27" s="41"/>
      <c r="R27" s="3"/>
      <c r="S27" s="3"/>
      <c r="T27" s="3"/>
      <c r="U27" s="3"/>
      <c r="V27" s="3"/>
      <c r="AI27" s="3"/>
    </row>
    <row r="28" spans="2:35" ht="15.75" customHeight="1">
      <c r="B28" s="312"/>
      <c r="C28" s="312"/>
      <c r="D28" s="312"/>
      <c r="E28" s="312"/>
      <c r="F28" s="312"/>
      <c r="G28" s="312"/>
      <c r="H28" s="312"/>
      <c r="I28" s="312"/>
      <c r="K28" s="45"/>
      <c r="L28" s="45"/>
      <c r="M28" s="45"/>
      <c r="N28" s="45"/>
      <c r="O28" s="45"/>
      <c r="P28" s="45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67"/>
      <c r="C29" s="263"/>
      <c r="D29" s="263"/>
      <c r="E29" s="263"/>
      <c r="F29" s="263"/>
      <c r="G29" s="263"/>
      <c r="H29" s="263"/>
      <c r="I29" s="263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8"/>
      <c r="C30" s="97"/>
      <c r="D30" s="68"/>
      <c r="E30" s="97"/>
      <c r="F30" s="97"/>
      <c r="G30" s="68"/>
      <c r="H30" s="68"/>
      <c r="I30" s="68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3" t="s">
        <v>318</v>
      </c>
      <c r="C31" s="138" t="s">
        <v>166</v>
      </c>
      <c r="D31" s="193" t="s">
        <v>167</v>
      </c>
      <c r="E31" s="226" t="s">
        <v>18</v>
      </c>
      <c r="F31" s="138" t="s">
        <v>28</v>
      </c>
      <c r="G31" s="199" t="s">
        <v>13</v>
      </c>
      <c r="H31" s="191" t="s">
        <v>319</v>
      </c>
      <c r="I31" s="168" t="s">
        <v>320</v>
      </c>
      <c r="J31" s="76" t="s">
        <v>293</v>
      </c>
      <c r="K31" s="76" t="s">
        <v>166</v>
      </c>
      <c r="L31" s="76" t="s">
        <v>167</v>
      </c>
      <c r="M31" s="76" t="s">
        <v>18</v>
      </c>
      <c r="N31" s="76" t="s">
        <v>28</v>
      </c>
      <c r="O31" s="120" t="s">
        <v>13</v>
      </c>
      <c r="P31" s="120" t="s">
        <v>19</v>
      </c>
      <c r="Q31" s="75" t="s">
        <v>229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71"/>
      <c r="C32" s="109" t="s">
        <v>215</v>
      </c>
      <c r="D32" s="109" t="s">
        <v>215</v>
      </c>
      <c r="E32" s="109" t="s">
        <v>215</v>
      </c>
      <c r="F32" s="109" t="s">
        <v>215</v>
      </c>
      <c r="G32" s="109" t="s">
        <v>215</v>
      </c>
      <c r="H32" s="117" t="s">
        <v>215</v>
      </c>
      <c r="I32" s="111" t="s">
        <v>215</v>
      </c>
      <c r="J32" s="44"/>
      <c r="K32" s="109" t="s">
        <v>215</v>
      </c>
      <c r="L32" s="109" t="s">
        <v>215</v>
      </c>
      <c r="M32" s="109" t="s">
        <v>215</v>
      </c>
      <c r="N32" s="109" t="s">
        <v>215</v>
      </c>
      <c r="O32" s="109" t="s">
        <v>215</v>
      </c>
      <c r="P32" s="109" t="s">
        <v>215</v>
      </c>
      <c r="Q32" s="111" t="s">
        <v>215</v>
      </c>
      <c r="R32" s="4"/>
      <c r="S32" s="4"/>
      <c r="T32" s="4"/>
    </row>
    <row r="33" spans="2:20" ht="13.5" thickBot="1">
      <c r="B33" s="112"/>
      <c r="C33" s="112"/>
      <c r="D33" s="112"/>
      <c r="E33" s="112"/>
      <c r="F33" s="112"/>
      <c r="G33" s="112"/>
      <c r="H33" s="192"/>
      <c r="I33" s="111"/>
      <c r="K33" s="115"/>
      <c r="L33" s="115"/>
      <c r="M33" s="115"/>
      <c r="N33" s="115"/>
      <c r="O33" s="115"/>
      <c r="P33" s="115"/>
      <c r="Q33" s="113"/>
      <c r="R33" s="10">
        <f>_xlfn.IFERROR(G33/#REF!-1,"")</f>
      </c>
      <c r="S33" s="10">
        <f>_xlfn.IFERROR(H33/#REF!-1,"")</f>
      </c>
      <c r="T33" s="10">
        <f>_xlfn.IFERROR(K33/#REF!-1,"")</f>
      </c>
    </row>
    <row r="34" spans="2:17" ht="15.75" customHeight="1">
      <c r="B34" s="84" t="s">
        <v>25</v>
      </c>
      <c r="C34" s="45"/>
      <c r="D34" s="45"/>
      <c r="E34" s="45"/>
      <c r="F34" s="45"/>
      <c r="G34" s="45"/>
      <c r="H34" s="179"/>
      <c r="I34" s="133"/>
      <c r="J34" s="121"/>
      <c r="K34" s="1">
        <f aca="true" t="shared" si="10" ref="K34:P34">_xlfn.IFERROR(B34/B57-1,"")</f>
      </c>
      <c r="L34" s="1">
        <f t="shared" si="10"/>
      </c>
      <c r="M34" s="1">
        <f t="shared" si="10"/>
      </c>
      <c r="N34" s="1">
        <f t="shared" si="10"/>
      </c>
      <c r="O34" s="1">
        <f t="shared" si="10"/>
      </c>
      <c r="P34" s="1">
        <f t="shared" si="10"/>
      </c>
      <c r="Q34" s="41"/>
    </row>
    <row r="35" spans="2:17" ht="15.75" customHeight="1">
      <c r="B35" s="38" t="s">
        <v>15</v>
      </c>
      <c r="C35" s="45">
        <v>3795</v>
      </c>
      <c r="D35" s="45">
        <v>31038</v>
      </c>
      <c r="E35" s="45">
        <v>4604</v>
      </c>
      <c r="F35" s="45">
        <v>1617</v>
      </c>
      <c r="G35" s="45">
        <v>180</v>
      </c>
      <c r="H35" s="45">
        <v>0</v>
      </c>
      <c r="I35" s="41">
        <v>41234</v>
      </c>
      <c r="J35" s="121"/>
      <c r="K35" s="101">
        <f aca="true" t="shared" si="11" ref="K35:Q41">C8-C35</f>
        <v>-444</v>
      </c>
      <c r="L35" s="101">
        <f t="shared" si="11"/>
        <v>1377</v>
      </c>
      <c r="M35" s="101">
        <f t="shared" si="11"/>
        <v>-123</v>
      </c>
      <c r="N35" s="101">
        <f t="shared" si="11"/>
        <v>-11</v>
      </c>
      <c r="O35" s="101">
        <f t="shared" si="11"/>
        <v>-10</v>
      </c>
      <c r="P35" s="101">
        <f t="shared" si="11"/>
        <v>0</v>
      </c>
      <c r="Q35" s="102">
        <f t="shared" si="11"/>
        <v>789</v>
      </c>
    </row>
    <row r="36" spans="2:17" ht="15.75" customHeight="1">
      <c r="B36" s="38" t="s">
        <v>223</v>
      </c>
      <c r="C36" s="45">
        <v>3876</v>
      </c>
      <c r="D36" s="45">
        <v>666</v>
      </c>
      <c r="E36" s="45">
        <v>323</v>
      </c>
      <c r="F36" s="45">
        <v>770</v>
      </c>
      <c r="G36" s="45">
        <v>323</v>
      </c>
      <c r="H36" s="45">
        <v>-5958</v>
      </c>
      <c r="I36" s="41">
        <v>0</v>
      </c>
      <c r="J36" s="121"/>
      <c r="K36" s="101">
        <f t="shared" si="11"/>
        <v>-1405</v>
      </c>
      <c r="L36" s="101">
        <f t="shared" si="11"/>
        <v>169</v>
      </c>
      <c r="M36" s="101">
        <f t="shared" si="11"/>
        <v>-217</v>
      </c>
      <c r="N36" s="101">
        <f t="shared" si="11"/>
        <v>189</v>
      </c>
      <c r="O36" s="101">
        <f t="shared" si="11"/>
        <v>7</v>
      </c>
      <c r="P36" s="101">
        <f t="shared" si="11"/>
        <v>1257</v>
      </c>
      <c r="Q36" s="102">
        <f t="shared" si="11"/>
        <v>0</v>
      </c>
    </row>
    <row r="37" spans="2:17" ht="15.75" customHeight="1" thickBot="1">
      <c r="B37" s="78" t="s">
        <v>16</v>
      </c>
      <c r="C37" s="81">
        <v>7671</v>
      </c>
      <c r="D37" s="81">
        <v>31704</v>
      </c>
      <c r="E37" s="81">
        <v>4927</v>
      </c>
      <c r="F37" s="81">
        <v>2387</v>
      </c>
      <c r="G37" s="81">
        <v>503</v>
      </c>
      <c r="H37" s="81">
        <v>-5958</v>
      </c>
      <c r="I37" s="79">
        <v>41234</v>
      </c>
      <c r="J37" s="121"/>
      <c r="K37" s="207">
        <f t="shared" si="11"/>
        <v>-1849</v>
      </c>
      <c r="L37" s="207">
        <f t="shared" si="11"/>
        <v>1546</v>
      </c>
      <c r="M37" s="207">
        <f t="shared" si="11"/>
        <v>-340</v>
      </c>
      <c r="N37" s="207">
        <f t="shared" si="11"/>
        <v>178</v>
      </c>
      <c r="O37" s="207">
        <f t="shared" si="11"/>
        <v>-3</v>
      </c>
      <c r="P37" s="207">
        <f t="shared" si="11"/>
        <v>1257</v>
      </c>
      <c r="Q37" s="208">
        <f t="shared" si="11"/>
        <v>789</v>
      </c>
    </row>
    <row r="38" spans="2:17" ht="15.75" customHeight="1">
      <c r="B38" s="38" t="s">
        <v>21</v>
      </c>
      <c r="C38" s="45">
        <v>-1063</v>
      </c>
      <c r="D38" s="45">
        <v>-189</v>
      </c>
      <c r="E38" s="45">
        <v>-927</v>
      </c>
      <c r="F38" s="45">
        <v>-472</v>
      </c>
      <c r="G38" s="45">
        <v>-70</v>
      </c>
      <c r="H38" s="45">
        <v>1</v>
      </c>
      <c r="I38" s="41">
        <v>-2720</v>
      </c>
      <c r="J38" s="121"/>
      <c r="K38" s="101">
        <f t="shared" si="11"/>
        <v>7</v>
      </c>
      <c r="L38" s="101">
        <f t="shared" si="11"/>
        <v>-25</v>
      </c>
      <c r="M38" s="101">
        <f t="shared" si="11"/>
        <v>-88</v>
      </c>
      <c r="N38" s="101">
        <f t="shared" si="11"/>
        <v>-235</v>
      </c>
      <c r="O38" s="101">
        <f t="shared" si="11"/>
        <v>6</v>
      </c>
      <c r="P38" s="101">
        <f t="shared" si="11"/>
        <v>-1</v>
      </c>
      <c r="Q38" s="102">
        <f t="shared" si="11"/>
        <v>-336</v>
      </c>
    </row>
    <row r="39" spans="2:17" ht="15.75" customHeight="1">
      <c r="B39" s="38" t="s">
        <v>224</v>
      </c>
      <c r="C39" s="45">
        <v>-380</v>
      </c>
      <c r="D39" s="45">
        <v>-30941</v>
      </c>
      <c r="E39" s="45">
        <v>-436</v>
      </c>
      <c r="F39" s="45">
        <v>-1034</v>
      </c>
      <c r="G39" s="45">
        <v>-50</v>
      </c>
      <c r="H39" s="45">
        <v>5381</v>
      </c>
      <c r="I39" s="41">
        <v>-27460</v>
      </c>
      <c r="J39" s="121"/>
      <c r="K39" s="101">
        <f t="shared" si="11"/>
        <v>23</v>
      </c>
      <c r="L39" s="101">
        <f t="shared" si="11"/>
        <v>-729</v>
      </c>
      <c r="M39" s="101">
        <f t="shared" si="11"/>
        <v>189</v>
      </c>
      <c r="N39" s="101">
        <f t="shared" si="11"/>
        <v>-85</v>
      </c>
      <c r="O39" s="101">
        <f t="shared" si="11"/>
        <v>-16</v>
      </c>
      <c r="P39" s="101">
        <f t="shared" si="11"/>
        <v>-1585</v>
      </c>
      <c r="Q39" s="102">
        <f t="shared" si="11"/>
        <v>-2203</v>
      </c>
    </row>
    <row r="40" spans="2:17" ht="15.75" customHeight="1">
      <c r="B40" s="38" t="s">
        <v>14</v>
      </c>
      <c r="C40" s="45">
        <v>-867</v>
      </c>
      <c r="D40" s="45">
        <v>-384</v>
      </c>
      <c r="E40" s="45">
        <v>-1177</v>
      </c>
      <c r="F40" s="45">
        <v>-205</v>
      </c>
      <c r="G40" s="45">
        <v>-239</v>
      </c>
      <c r="H40" s="45">
        <v>1</v>
      </c>
      <c r="I40" s="41">
        <v>-2871</v>
      </c>
      <c r="J40" s="121"/>
      <c r="K40" s="101">
        <f t="shared" si="11"/>
        <v>-23</v>
      </c>
      <c r="L40" s="101">
        <f t="shared" si="11"/>
        <v>-17</v>
      </c>
      <c r="M40" s="101">
        <f t="shared" si="11"/>
        <v>-217</v>
      </c>
      <c r="N40" s="101">
        <f t="shared" si="11"/>
        <v>-14</v>
      </c>
      <c r="O40" s="101">
        <f t="shared" si="11"/>
        <v>-27</v>
      </c>
      <c r="P40" s="101">
        <f t="shared" si="11"/>
        <v>1</v>
      </c>
      <c r="Q40" s="102">
        <f t="shared" si="11"/>
        <v>-297</v>
      </c>
    </row>
    <row r="41" spans="2:17" ht="15.75" customHeight="1">
      <c r="B41" s="38" t="s">
        <v>22</v>
      </c>
      <c r="C41" s="45">
        <v>-667</v>
      </c>
      <c r="D41" s="45">
        <v>-707</v>
      </c>
      <c r="E41" s="45">
        <v>-259</v>
      </c>
      <c r="F41" s="45">
        <v>-191</v>
      </c>
      <c r="G41" s="45">
        <v>-294</v>
      </c>
      <c r="H41" s="45">
        <v>253</v>
      </c>
      <c r="I41" s="41">
        <v>-1865</v>
      </c>
      <c r="J41" s="121"/>
      <c r="K41" s="101">
        <f t="shared" si="11"/>
        <v>77</v>
      </c>
      <c r="L41" s="101">
        <f t="shared" si="11"/>
        <v>-38</v>
      </c>
      <c r="M41" s="101">
        <f t="shared" si="11"/>
        <v>9</v>
      </c>
      <c r="N41" s="101">
        <f t="shared" si="11"/>
        <v>-4</v>
      </c>
      <c r="O41" s="101">
        <f t="shared" si="11"/>
        <v>3</v>
      </c>
      <c r="P41" s="101">
        <f t="shared" si="11"/>
        <v>-10</v>
      </c>
      <c r="Q41" s="102">
        <f t="shared" si="11"/>
        <v>37</v>
      </c>
    </row>
    <row r="42" spans="2:17" ht="15.75" customHeight="1">
      <c r="B42" s="38" t="s">
        <v>29</v>
      </c>
      <c r="C42" s="45">
        <v>-261</v>
      </c>
      <c r="D42" s="45">
        <v>-143</v>
      </c>
      <c r="E42" s="45">
        <v>-635</v>
      </c>
      <c r="F42" s="45">
        <v>0</v>
      </c>
      <c r="G42" s="45">
        <v>0</v>
      </c>
      <c r="H42" s="45">
        <v>0</v>
      </c>
      <c r="I42" s="41">
        <v>-1039</v>
      </c>
      <c r="J42" s="121"/>
      <c r="K42" s="101">
        <f aca="true" t="shared" si="12" ref="K42:K50">C15-C42</f>
        <v>38</v>
      </c>
      <c r="L42" s="101">
        <f aca="true" t="shared" si="13" ref="L42:L50">D15-D42</f>
        <v>-32</v>
      </c>
      <c r="M42" s="101">
        <f aca="true" t="shared" si="14" ref="M42:M50">E15-E42</f>
        <v>-20</v>
      </c>
      <c r="N42" s="101">
        <f aca="true" t="shared" si="15" ref="N42:N50">F15-F42</f>
        <v>0</v>
      </c>
      <c r="O42" s="101">
        <f aca="true" t="shared" si="16" ref="O42:O50">G15-G42</f>
        <v>0</v>
      </c>
      <c r="P42" s="101">
        <f aca="true" t="shared" si="17" ref="P42:P50">H15-H42</f>
        <v>0</v>
      </c>
      <c r="Q42" s="102">
        <f aca="true" t="shared" si="18" ref="Q42:Q50">I15-I42</f>
        <v>-14</v>
      </c>
    </row>
    <row r="43" spans="2:35" ht="15.75" customHeight="1">
      <c r="B43" s="38" t="s">
        <v>216</v>
      </c>
      <c r="C43" s="45">
        <v>-484</v>
      </c>
      <c r="D43" s="47">
        <v>0</v>
      </c>
      <c r="E43" s="45">
        <v>-2</v>
      </c>
      <c r="F43" s="45">
        <v>16</v>
      </c>
      <c r="G43" s="45">
        <v>6</v>
      </c>
      <c r="H43" s="45">
        <v>1</v>
      </c>
      <c r="I43" s="41">
        <v>-463</v>
      </c>
      <c r="J43" s="121"/>
      <c r="K43" s="101">
        <f t="shared" si="12"/>
        <v>-129</v>
      </c>
      <c r="L43" s="101">
        <f t="shared" si="13"/>
        <v>-5</v>
      </c>
      <c r="M43" s="101">
        <f t="shared" si="14"/>
        <v>8</v>
      </c>
      <c r="N43" s="101">
        <f t="shared" si="15"/>
        <v>-16</v>
      </c>
      <c r="O43" s="101">
        <f t="shared" si="16"/>
        <v>-53</v>
      </c>
      <c r="P43" s="101">
        <f t="shared" si="17"/>
        <v>-1</v>
      </c>
      <c r="Q43" s="102">
        <f t="shared" si="18"/>
        <v>-196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5">
        <v>505</v>
      </c>
      <c r="D44" s="45">
        <v>29</v>
      </c>
      <c r="E44" s="45">
        <v>288</v>
      </c>
      <c r="F44" s="45">
        <v>1</v>
      </c>
      <c r="G44" s="45">
        <v>-13</v>
      </c>
      <c r="H44" s="45">
        <v>152</v>
      </c>
      <c r="I44" s="41">
        <v>962</v>
      </c>
      <c r="J44" s="121"/>
      <c r="K44" s="101">
        <f t="shared" si="12"/>
        <v>-17</v>
      </c>
      <c r="L44" s="101">
        <f t="shared" si="13"/>
        <v>-7</v>
      </c>
      <c r="M44" s="101">
        <f t="shared" si="14"/>
        <v>58</v>
      </c>
      <c r="N44" s="101">
        <f t="shared" si="15"/>
        <v>-1</v>
      </c>
      <c r="O44" s="101">
        <f t="shared" si="16"/>
        <v>76</v>
      </c>
      <c r="P44" s="101">
        <f t="shared" si="17"/>
        <v>5</v>
      </c>
      <c r="Q44" s="102">
        <f t="shared" si="18"/>
        <v>114</v>
      </c>
    </row>
    <row r="45" spans="2:17" ht="15.75" customHeight="1">
      <c r="B45" s="38" t="s">
        <v>47</v>
      </c>
      <c r="C45" s="45">
        <v>-498</v>
      </c>
      <c r="D45" s="45">
        <v>-406</v>
      </c>
      <c r="E45" s="45">
        <v>-321</v>
      </c>
      <c r="F45" s="45">
        <v>-186</v>
      </c>
      <c r="G45" s="45">
        <v>-127</v>
      </c>
      <c r="H45" s="45">
        <v>155</v>
      </c>
      <c r="I45" s="41">
        <v>-1383</v>
      </c>
      <c r="J45" s="121"/>
      <c r="K45" s="101">
        <f t="shared" si="12"/>
        <v>221</v>
      </c>
      <c r="L45" s="101">
        <f t="shared" si="13"/>
        <v>-340</v>
      </c>
      <c r="M45" s="101">
        <f t="shared" si="14"/>
        <v>-77</v>
      </c>
      <c r="N45" s="101">
        <f t="shared" si="15"/>
        <v>10</v>
      </c>
      <c r="O45" s="101">
        <f t="shared" si="16"/>
        <v>-24</v>
      </c>
      <c r="P45" s="101">
        <f t="shared" si="17"/>
        <v>369</v>
      </c>
      <c r="Q45" s="102">
        <f t="shared" si="18"/>
        <v>159</v>
      </c>
    </row>
    <row r="46" spans="2:17" ht="15.75" customHeight="1" thickBot="1">
      <c r="B46" s="78" t="s">
        <v>5</v>
      </c>
      <c r="C46" s="81">
        <v>-3715</v>
      </c>
      <c r="D46" s="81">
        <v>-32741</v>
      </c>
      <c r="E46" s="81">
        <v>-3469</v>
      </c>
      <c r="F46" s="81">
        <v>-2072</v>
      </c>
      <c r="G46" s="81">
        <v>-787</v>
      </c>
      <c r="H46" s="81">
        <v>5944</v>
      </c>
      <c r="I46" s="79">
        <v>-36839</v>
      </c>
      <c r="J46" s="3"/>
      <c r="K46" s="207">
        <f t="shared" si="12"/>
        <v>197</v>
      </c>
      <c r="L46" s="207">
        <f t="shared" si="13"/>
        <v>-1193</v>
      </c>
      <c r="M46" s="207">
        <f t="shared" si="14"/>
        <v>-138</v>
      </c>
      <c r="N46" s="207">
        <f t="shared" si="15"/>
        <v>-344</v>
      </c>
      <c r="O46" s="207">
        <f t="shared" si="16"/>
        <v>-35</v>
      </c>
      <c r="P46" s="207">
        <f t="shared" si="17"/>
        <v>-1222</v>
      </c>
      <c r="Q46" s="208">
        <f t="shared" si="18"/>
        <v>-2736</v>
      </c>
    </row>
    <row r="47" spans="2:17" ht="15.75" customHeight="1" thickBot="1">
      <c r="B47" s="78" t="s">
        <v>182</v>
      </c>
      <c r="C47" s="81">
        <v>5019</v>
      </c>
      <c r="D47" s="81">
        <v>-848</v>
      </c>
      <c r="E47" s="81">
        <v>2385</v>
      </c>
      <c r="F47" s="81">
        <v>788</v>
      </c>
      <c r="G47" s="81">
        <v>-214</v>
      </c>
      <c r="H47" s="81">
        <v>-15</v>
      </c>
      <c r="I47" s="79">
        <v>7115</v>
      </c>
      <c r="K47" s="209">
        <f aca="true" t="shared" si="19" ref="K47:O48">C20-C47</f>
        <v>-1659</v>
      </c>
      <c r="L47" s="209">
        <f t="shared" si="19"/>
        <v>378</v>
      </c>
      <c r="M47" s="209">
        <f t="shared" si="19"/>
        <v>-390</v>
      </c>
      <c r="N47" s="209">
        <f t="shared" si="19"/>
        <v>68</v>
      </c>
      <c r="O47" s="209">
        <f t="shared" si="19"/>
        <v>-44</v>
      </c>
      <c r="P47" s="209">
        <f t="shared" si="17"/>
        <v>36</v>
      </c>
      <c r="Q47" s="210">
        <f t="shared" si="18"/>
        <v>-1611</v>
      </c>
    </row>
    <row r="48" spans="2:17" ht="15.75" customHeight="1" thickBot="1">
      <c r="B48" s="78" t="s">
        <v>178</v>
      </c>
      <c r="C48" s="81">
        <v>3956</v>
      </c>
      <c r="D48" s="81">
        <v>-1037</v>
      </c>
      <c r="E48" s="81">
        <v>1458</v>
      </c>
      <c r="F48" s="81">
        <v>316</v>
      </c>
      <c r="G48" s="81">
        <v>-284</v>
      </c>
      <c r="H48" s="81">
        <v>-14</v>
      </c>
      <c r="I48" s="79">
        <v>4395</v>
      </c>
      <c r="K48" s="209">
        <f t="shared" si="19"/>
        <v>-1652</v>
      </c>
      <c r="L48" s="209">
        <f t="shared" si="19"/>
        <v>353</v>
      </c>
      <c r="M48" s="209">
        <f t="shared" si="19"/>
        <v>-478</v>
      </c>
      <c r="N48" s="209">
        <f t="shared" si="19"/>
        <v>-167</v>
      </c>
      <c r="O48" s="209">
        <f t="shared" si="19"/>
        <v>-38</v>
      </c>
      <c r="P48" s="209">
        <f t="shared" si="17"/>
        <v>35</v>
      </c>
      <c r="Q48" s="210">
        <f t="shared" si="18"/>
        <v>-1947</v>
      </c>
    </row>
    <row r="49" spans="2:35" ht="15.75" customHeight="1">
      <c r="B49" s="38" t="s">
        <v>217</v>
      </c>
      <c r="C49" s="45">
        <v>93</v>
      </c>
      <c r="D49" s="45">
        <v>0</v>
      </c>
      <c r="E49" s="45">
        <v>0</v>
      </c>
      <c r="F49" s="45">
        <v>0</v>
      </c>
      <c r="G49" s="45">
        <v>18</v>
      </c>
      <c r="H49" s="45">
        <v>0</v>
      </c>
      <c r="I49" s="41">
        <v>111</v>
      </c>
      <c r="K49" s="101">
        <f t="shared" si="12"/>
        <v>-332</v>
      </c>
      <c r="L49" s="101">
        <f t="shared" si="13"/>
        <v>0</v>
      </c>
      <c r="M49" s="101">
        <f t="shared" si="14"/>
        <v>0</v>
      </c>
      <c r="N49" s="101">
        <f>C22-F49</f>
        <v>-239</v>
      </c>
      <c r="O49" s="101">
        <f t="shared" si="16"/>
        <v>-14</v>
      </c>
      <c r="P49" s="101">
        <f t="shared" si="17"/>
        <v>0</v>
      </c>
      <c r="Q49" s="102">
        <f t="shared" si="18"/>
        <v>124</v>
      </c>
      <c r="R49" s="3"/>
      <c r="S49" s="3"/>
      <c r="T49" s="3"/>
      <c r="U49" s="3"/>
      <c r="V49" s="3"/>
      <c r="AI49" s="3"/>
    </row>
    <row r="50" spans="2:35" ht="15.75" customHeight="1">
      <c r="B50" s="38" t="s">
        <v>225</v>
      </c>
      <c r="C50" s="45">
        <v>-2216</v>
      </c>
      <c r="D50" s="45">
        <v>-54</v>
      </c>
      <c r="E50" s="45">
        <v>-1713</v>
      </c>
      <c r="F50" s="45">
        <v>-391</v>
      </c>
      <c r="G50" s="45">
        <v>-142</v>
      </c>
      <c r="H50" s="45">
        <v>-18</v>
      </c>
      <c r="I50" s="41">
        <v>-4534</v>
      </c>
      <c r="K50" s="101">
        <f t="shared" si="12"/>
        <v>-230</v>
      </c>
      <c r="L50" s="101">
        <f t="shared" si="13"/>
        <v>-25</v>
      </c>
      <c r="M50" s="101">
        <f t="shared" si="14"/>
        <v>-552</v>
      </c>
      <c r="N50" s="101">
        <f t="shared" si="15"/>
        <v>-683</v>
      </c>
      <c r="O50" s="101">
        <f t="shared" si="16"/>
        <v>-4</v>
      </c>
      <c r="P50" s="101">
        <f t="shared" si="17"/>
        <v>-41</v>
      </c>
      <c r="Q50" s="102">
        <f t="shared" si="18"/>
        <v>-1535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45"/>
      <c r="D51" s="45"/>
      <c r="E51" s="45"/>
      <c r="F51" s="45"/>
      <c r="G51" s="45"/>
      <c r="H51" s="45"/>
      <c r="I51" s="41"/>
      <c r="K51" s="101"/>
      <c r="L51" s="101"/>
      <c r="M51" s="101"/>
      <c r="N51" s="101"/>
      <c r="O51" s="101"/>
      <c r="P51" s="101"/>
      <c r="Q51" s="102">
        <f>I24-I51</f>
        <v>0</v>
      </c>
      <c r="R51" s="3"/>
      <c r="S51" s="3"/>
      <c r="T51" s="3"/>
      <c r="U51" s="3"/>
      <c r="V51" s="3"/>
      <c r="AI51" s="3"/>
    </row>
    <row r="52" spans="2:35" ht="12.75">
      <c r="B52" s="282" t="s">
        <v>321</v>
      </c>
      <c r="C52" s="45">
        <v>6847</v>
      </c>
      <c r="D52" s="45">
        <v>3051</v>
      </c>
      <c r="E52" s="45">
        <v>11542</v>
      </c>
      <c r="F52" s="45">
        <v>1813</v>
      </c>
      <c r="G52" s="45">
        <v>1510</v>
      </c>
      <c r="H52" s="45">
        <v>0</v>
      </c>
      <c r="I52" s="41">
        <v>24763</v>
      </c>
      <c r="K52" s="101">
        <f aca="true" t="shared" si="20" ref="K52:P52">C25-C52</f>
        <v>-101</v>
      </c>
      <c r="L52" s="101">
        <f t="shared" si="20"/>
        <v>10</v>
      </c>
      <c r="M52" s="101">
        <f t="shared" si="20"/>
        <v>-60</v>
      </c>
      <c r="N52" s="101">
        <f t="shared" si="20"/>
        <v>20</v>
      </c>
      <c r="O52" s="101">
        <f t="shared" si="20"/>
        <v>153</v>
      </c>
      <c r="P52" s="101">
        <f t="shared" si="20"/>
        <v>0</v>
      </c>
      <c r="Q52" s="102">
        <f>I25-I52</f>
        <v>22</v>
      </c>
      <c r="R52" s="3"/>
      <c r="S52" s="3"/>
      <c r="T52" s="3"/>
      <c r="U52" s="3"/>
      <c r="V52" s="3"/>
      <c r="AI52" s="3"/>
    </row>
    <row r="53" spans="2:9" ht="12.75">
      <c r="B53" s="282"/>
      <c r="C53" s="45"/>
      <c r="D53" s="45"/>
      <c r="E53" s="45"/>
      <c r="F53" s="45"/>
      <c r="G53" s="45"/>
      <c r="H53" s="45"/>
      <c r="I53" s="179"/>
    </row>
    <row r="54" spans="2:9" ht="12.75">
      <c r="B54" s="312" t="s">
        <v>322</v>
      </c>
      <c r="C54" s="312"/>
      <c r="D54" s="312"/>
      <c r="E54" s="312"/>
      <c r="F54" s="312"/>
      <c r="G54" s="312"/>
      <c r="H54" s="312"/>
      <c r="I54" s="312"/>
    </row>
    <row r="55" ht="12.75" customHeight="1">
      <c r="J55" s="3"/>
    </row>
    <row r="56" spans="5:6" ht="12.75">
      <c r="E56" s="1"/>
      <c r="F56" s="1"/>
    </row>
    <row r="57" spans="5:6" ht="15.75" customHeight="1">
      <c r="E57" s="1"/>
      <c r="F57" s="1"/>
    </row>
    <row r="58" spans="2:6" ht="12.75">
      <c r="B58" s="169"/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2:6" ht="12.75">
      <c r="B61" s="96"/>
      <c r="E61" s="1"/>
      <c r="F61" s="1"/>
    </row>
    <row r="79" spans="2:6" ht="12.75">
      <c r="B79" s="96"/>
      <c r="E79" s="1"/>
      <c r="F79" s="1"/>
    </row>
  </sheetData>
  <sheetProtection/>
  <mergeCells count="2">
    <mergeCell ref="B28:I28"/>
    <mergeCell ref="B54:I54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2020-06-04T12:17:40Z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